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\\isilon.otsu.local\jimu\F1410\72.民間施設整備\01_公募関係\R6\R8.1開所公募（保育所）\募集要領等\"/>
    </mc:Choice>
  </mc:AlternateContent>
  <xr:revisionPtr revIDLastSave="0" documentId="13_ncr:1_{F49CF439-6170-402C-BF3E-AAB4101A3126}" xr6:coauthVersionLast="47" xr6:coauthVersionMax="47" xr10:uidLastSave="{00000000-0000-0000-0000-000000000000}"/>
  <bookViews>
    <workbookView xWindow="-120" yWindow="-120" windowWidth="29040" windowHeight="15720" tabRatio="927" firstSheet="1" activeTab="1" xr2:uid="{00000000-000D-0000-FFFF-FFFF00000000}"/>
  </bookViews>
  <sheets>
    <sheet name="11月補正用(種目別比較）" sheetId="15" state="hidden" r:id="rId1"/>
    <sheet name="補助金計算表" sheetId="18" r:id="rId2"/>
  </sheets>
  <definedNames>
    <definedName name="_xlnm.Print_Area" localSheetId="0">'11月補正用(種目別比較）'!$A$1:$N$133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8" l="1"/>
  <c r="I21" i="18" l="1"/>
  <c r="G21" i="18"/>
  <c r="F21" i="18"/>
  <c r="H20" i="18"/>
  <c r="J20" i="18" s="1"/>
  <c r="H19" i="18"/>
  <c r="J19" i="18" s="1"/>
  <c r="H18" i="18"/>
  <c r="J18" i="18" s="1"/>
  <c r="H17" i="18"/>
  <c r="J17" i="18" s="1"/>
  <c r="H16" i="18"/>
  <c r="J16" i="18" s="1"/>
  <c r="H15" i="18"/>
  <c r="J15" i="18" s="1"/>
  <c r="H14" i="18"/>
  <c r="J14" i="18" s="1"/>
  <c r="K13" i="18"/>
  <c r="K21" i="18" s="1"/>
  <c r="H13" i="18"/>
  <c r="J13" i="18" s="1"/>
  <c r="H12" i="18"/>
  <c r="J12" i="18" s="1"/>
  <c r="H10" i="18"/>
  <c r="J10" i="18" s="1"/>
  <c r="J21" i="18" l="1"/>
  <c r="L21" i="18" s="1"/>
  <c r="M21" i="18" s="1"/>
  <c r="H21" i="18"/>
  <c r="L23" i="18" l="1"/>
  <c r="M23" i="18"/>
  <c r="I123" i="15" l="1"/>
  <c r="G123" i="15"/>
  <c r="F123" i="15"/>
  <c r="J122" i="15"/>
  <c r="L122" i="15" s="1"/>
  <c r="H122" i="15"/>
  <c r="J121" i="15"/>
  <c r="L121" i="15" s="1"/>
  <c r="H121" i="15"/>
  <c r="H120" i="15"/>
  <c r="J120" i="15" s="1"/>
  <c r="L120" i="15" s="1"/>
  <c r="L119" i="15"/>
  <c r="H118" i="15"/>
  <c r="J118" i="15" s="1"/>
  <c r="L118" i="15" s="1"/>
  <c r="H117" i="15"/>
  <c r="J117" i="15" s="1"/>
  <c r="L117" i="15" s="1"/>
  <c r="H116" i="15"/>
  <c r="J116" i="15" s="1"/>
  <c r="L116" i="15" s="1"/>
  <c r="K115" i="15"/>
  <c r="K123" i="15" s="1"/>
  <c r="H115" i="15"/>
  <c r="J115" i="15" s="1"/>
  <c r="L115" i="15" s="1"/>
  <c r="H114" i="15"/>
  <c r="H123" i="15" s="1"/>
  <c r="H112" i="15"/>
  <c r="J112" i="15" s="1"/>
  <c r="I106" i="15"/>
  <c r="G106" i="15"/>
  <c r="F106" i="15"/>
  <c r="H105" i="15"/>
  <c r="J105" i="15" s="1"/>
  <c r="L105" i="15" s="1"/>
  <c r="H104" i="15"/>
  <c r="J104" i="15" s="1"/>
  <c r="L104" i="15" s="1"/>
  <c r="H103" i="15"/>
  <c r="J103" i="15" s="1"/>
  <c r="L103" i="15" s="1"/>
  <c r="L102" i="15"/>
  <c r="H101" i="15"/>
  <c r="J101" i="15" s="1"/>
  <c r="L101" i="15" s="1"/>
  <c r="H100" i="15"/>
  <c r="J100" i="15" s="1"/>
  <c r="L100" i="15" s="1"/>
  <c r="H99" i="15"/>
  <c r="J99" i="15" s="1"/>
  <c r="L99" i="15" s="1"/>
  <c r="K98" i="15"/>
  <c r="K106" i="15" s="1"/>
  <c r="H98" i="15"/>
  <c r="J98" i="15" s="1"/>
  <c r="L98" i="15" s="1"/>
  <c r="J97" i="15"/>
  <c r="H97" i="15"/>
  <c r="J95" i="15"/>
  <c r="L95" i="15" s="1"/>
  <c r="H95" i="15"/>
  <c r="I89" i="15"/>
  <c r="G89" i="15"/>
  <c r="F89" i="15"/>
  <c r="H88" i="15"/>
  <c r="J88" i="15" s="1"/>
  <c r="L88" i="15" s="1"/>
  <c r="H87" i="15"/>
  <c r="J87" i="15" s="1"/>
  <c r="L87" i="15" s="1"/>
  <c r="H86" i="15"/>
  <c r="J86" i="15" s="1"/>
  <c r="L86" i="15" s="1"/>
  <c r="L85" i="15"/>
  <c r="J84" i="15"/>
  <c r="L84" i="15" s="1"/>
  <c r="H84" i="15"/>
  <c r="J83" i="15"/>
  <c r="L83" i="15" s="1"/>
  <c r="H83" i="15"/>
  <c r="H82" i="15"/>
  <c r="J82" i="15" s="1"/>
  <c r="L82" i="15" s="1"/>
  <c r="K81" i="15"/>
  <c r="K89" i="15" s="1"/>
  <c r="H81" i="15"/>
  <c r="J81" i="15" s="1"/>
  <c r="L81" i="15" s="1"/>
  <c r="H80" i="15"/>
  <c r="J80" i="15" s="1"/>
  <c r="L80" i="15" s="1"/>
  <c r="H78" i="15"/>
  <c r="J78" i="15" s="1"/>
  <c r="I72" i="15"/>
  <c r="G72" i="15"/>
  <c r="F72" i="15"/>
  <c r="J71" i="15"/>
  <c r="L71" i="15" s="1"/>
  <c r="H71" i="15"/>
  <c r="H70" i="15"/>
  <c r="J70" i="15" s="1"/>
  <c r="L70" i="15" s="1"/>
  <c r="H69" i="15"/>
  <c r="J69" i="15" s="1"/>
  <c r="L69" i="15" s="1"/>
  <c r="L68" i="15"/>
  <c r="H67" i="15"/>
  <c r="J67" i="15" s="1"/>
  <c r="L67" i="15" s="1"/>
  <c r="H66" i="15"/>
  <c r="J66" i="15" s="1"/>
  <c r="L66" i="15" s="1"/>
  <c r="H65" i="15"/>
  <c r="J65" i="15" s="1"/>
  <c r="L65" i="15" s="1"/>
  <c r="K64" i="15"/>
  <c r="K72" i="15" s="1"/>
  <c r="H64" i="15"/>
  <c r="H72" i="15" s="1"/>
  <c r="H63" i="15"/>
  <c r="J63" i="15" s="1"/>
  <c r="L63" i="15" s="1"/>
  <c r="H61" i="15"/>
  <c r="J61" i="15" s="1"/>
  <c r="I55" i="15"/>
  <c r="H55" i="15"/>
  <c r="G55" i="15"/>
  <c r="F55" i="15"/>
  <c r="H54" i="15"/>
  <c r="J54" i="15" s="1"/>
  <c r="L54" i="15" s="1"/>
  <c r="H53" i="15"/>
  <c r="J53" i="15" s="1"/>
  <c r="L53" i="15" s="1"/>
  <c r="H52" i="15"/>
  <c r="J52" i="15" s="1"/>
  <c r="L52" i="15" s="1"/>
  <c r="L51" i="15"/>
  <c r="H50" i="15"/>
  <c r="J50" i="15" s="1"/>
  <c r="L50" i="15" s="1"/>
  <c r="H49" i="15"/>
  <c r="J49" i="15" s="1"/>
  <c r="L49" i="15" s="1"/>
  <c r="H48" i="15"/>
  <c r="J48" i="15" s="1"/>
  <c r="L48" i="15" s="1"/>
  <c r="K47" i="15"/>
  <c r="K55" i="15" s="1"/>
  <c r="J47" i="15"/>
  <c r="L47" i="15" s="1"/>
  <c r="H47" i="15"/>
  <c r="J46" i="15"/>
  <c r="L46" i="15" s="1"/>
  <c r="H46" i="15"/>
  <c r="H44" i="15"/>
  <c r="J44" i="15" s="1"/>
  <c r="K38" i="15"/>
  <c r="I38" i="15"/>
  <c r="G38" i="15"/>
  <c r="F38" i="15"/>
  <c r="H37" i="15"/>
  <c r="J37" i="15" s="1"/>
  <c r="H36" i="15"/>
  <c r="J36" i="15" s="1"/>
  <c r="H35" i="15"/>
  <c r="J35" i="15" s="1"/>
  <c r="H33" i="15"/>
  <c r="J33" i="15" s="1"/>
  <c r="J32" i="15"/>
  <c r="H32" i="15"/>
  <c r="H31" i="15"/>
  <c r="J31" i="15" s="1"/>
  <c r="H30" i="15"/>
  <c r="J30" i="15" s="1"/>
  <c r="H29" i="15"/>
  <c r="J29" i="15" s="1"/>
  <c r="H27" i="15"/>
  <c r="H38" i="15" s="1"/>
  <c r="I21" i="15"/>
  <c r="G21" i="15"/>
  <c r="F21" i="15"/>
  <c r="H20" i="15"/>
  <c r="J20" i="15" s="1"/>
  <c r="L20" i="15" s="1"/>
  <c r="H19" i="15"/>
  <c r="J19" i="15" s="1"/>
  <c r="L19" i="15" s="1"/>
  <c r="H18" i="15"/>
  <c r="J18" i="15" s="1"/>
  <c r="L18" i="15" s="1"/>
  <c r="L17" i="15"/>
  <c r="H16" i="15"/>
  <c r="J16" i="15" s="1"/>
  <c r="L16" i="15" s="1"/>
  <c r="H15" i="15"/>
  <c r="J15" i="15" s="1"/>
  <c r="L15" i="15" s="1"/>
  <c r="J14" i="15"/>
  <c r="L14" i="15" s="1"/>
  <c r="H14" i="15"/>
  <c r="K13" i="15"/>
  <c r="K21" i="15" s="1"/>
  <c r="H13" i="15"/>
  <c r="J13" i="15" s="1"/>
  <c r="L13" i="15" s="1"/>
  <c r="H12" i="15"/>
  <c r="J12" i="15" s="1"/>
  <c r="L12" i="15" s="1"/>
  <c r="H10" i="15"/>
  <c r="J10" i="15" s="1"/>
  <c r="B1" i="15"/>
  <c r="L78" i="15" l="1"/>
  <c r="L89" i="15" s="1"/>
  <c r="M89" i="15" s="1"/>
  <c r="J89" i="15"/>
  <c r="J55" i="15"/>
  <c r="L44" i="15"/>
  <c r="L55" i="15" s="1"/>
  <c r="M55" i="15" s="1"/>
  <c r="L106" i="15"/>
  <c r="M106" i="15" s="1"/>
  <c r="J106" i="15"/>
  <c r="L112" i="15"/>
  <c r="L123" i="15" s="1"/>
  <c r="M123" i="15" s="1"/>
  <c r="J123" i="15"/>
  <c r="J72" i="15"/>
  <c r="L61" i="15"/>
  <c r="L72" i="15" s="1"/>
  <c r="M72" i="15" s="1"/>
  <c r="J21" i="15"/>
  <c r="L10" i="15"/>
  <c r="L21" i="15" s="1"/>
  <c r="H106" i="15"/>
  <c r="J64" i="15"/>
  <c r="L64" i="15" s="1"/>
  <c r="L97" i="15"/>
  <c r="J114" i="15"/>
  <c r="L114" i="15" s="1"/>
  <c r="H89" i="15"/>
  <c r="H21" i="15"/>
  <c r="J27" i="15"/>
  <c r="M21" i="15" l="1"/>
  <c r="L27" i="15"/>
  <c r="L38" i="15" s="1"/>
  <c r="M38" i="15" s="1"/>
  <c r="J38" i="15"/>
  <c r="M126" i="15" l="1"/>
  <c r="L126" i="15"/>
</calcChain>
</file>

<file path=xl/sharedStrings.xml><?xml version="1.0" encoding="utf-8"?>
<sst xmlns="http://schemas.openxmlformats.org/spreadsheetml/2006/main" count="325" uniqueCount="74">
  <si>
    <t>差引額</t>
  </si>
  <si>
    <t>選定額</t>
    <rPh sb="0" eb="2">
      <t>センテイ</t>
    </rPh>
    <rPh sb="2" eb="3">
      <t>ガク</t>
    </rPh>
    <phoneticPr fontId="1"/>
  </si>
  <si>
    <t>A 円</t>
    <rPh sb="2" eb="3">
      <t>エン</t>
    </rPh>
    <phoneticPr fontId="1"/>
  </si>
  <si>
    <t>Ｅ円</t>
    <rPh sb="1" eb="2">
      <t>エン</t>
    </rPh>
    <phoneticPr fontId="1"/>
  </si>
  <si>
    <t>　</t>
    <phoneticPr fontId="1"/>
  </si>
  <si>
    <t>総事業費</t>
    <phoneticPr fontId="1"/>
  </si>
  <si>
    <t>寄付金その他の収入額等</t>
    <rPh sb="0" eb="3">
      <t>キフキン</t>
    </rPh>
    <rPh sb="5" eb="6">
      <t>タ</t>
    </rPh>
    <rPh sb="7" eb="10">
      <t>シュウニュウガク</t>
    </rPh>
    <rPh sb="10" eb="11">
      <t>トウ</t>
    </rPh>
    <phoneticPr fontId="1"/>
  </si>
  <si>
    <t>Ｆ円</t>
    <rPh sb="1" eb="2">
      <t>エン</t>
    </rPh>
    <phoneticPr fontId="1"/>
  </si>
  <si>
    <t>Ｂ円</t>
    <rPh sb="1" eb="2">
      <t>エン</t>
    </rPh>
    <phoneticPr fontId="1"/>
  </si>
  <si>
    <t>Ｃ（=A-Ｂ）円</t>
    <rPh sb="7" eb="8">
      <t>エン</t>
    </rPh>
    <phoneticPr fontId="1"/>
  </si>
  <si>
    <t>Ｄ（≦A） 円</t>
    <rPh sb="6" eb="7">
      <t>エン</t>
    </rPh>
    <phoneticPr fontId="1"/>
  </si>
  <si>
    <t>Ｊ円</t>
    <rPh sb="1" eb="2">
      <t>エン</t>
    </rPh>
    <phoneticPr fontId="1"/>
  </si>
  <si>
    <t>（１）工事請負契約等を締結する単位で作成すること。</t>
    <phoneticPr fontId="1"/>
  </si>
  <si>
    <t>区分</t>
    <rPh sb="0" eb="2">
      <t>クブン</t>
    </rPh>
    <phoneticPr fontId="1"/>
  </si>
  <si>
    <t>小計①</t>
    <rPh sb="0" eb="2">
      <t>ショウケイ</t>
    </rPh>
    <phoneticPr fontId="1"/>
  </si>
  <si>
    <t>対象経費の
支出予定額</t>
    <rPh sb="0" eb="2">
      <t>タイショウ</t>
    </rPh>
    <rPh sb="2" eb="4">
      <t>ケイヒ</t>
    </rPh>
    <phoneticPr fontId="1"/>
  </si>
  <si>
    <t>（３）Ｅ欄、Ｉ欄、Ｊ欄及びＫ欄の小計及び合計の欄については、内訳の金額の記入の有無に関係なく必ず記入すること。</t>
    <rPh sb="10" eb="11">
      <t>ラン</t>
    </rPh>
    <rPh sb="11" eb="12">
      <t>オヨ</t>
    </rPh>
    <rPh sb="14" eb="15">
      <t>ラン</t>
    </rPh>
    <rPh sb="16" eb="18">
      <t>ショウケイ</t>
    </rPh>
    <rPh sb="18" eb="19">
      <t>オヨ</t>
    </rPh>
    <rPh sb="20" eb="22">
      <t>ゴウケイ</t>
    </rPh>
    <phoneticPr fontId="1"/>
  </si>
  <si>
    <t>合計</t>
    <rPh sb="0" eb="2">
      <t>ゴウケイ</t>
    </rPh>
    <phoneticPr fontId="1"/>
  </si>
  <si>
    <t>57-01　平成２９年度　民間保育施設整備事業費補助金</t>
    <rPh sb="6" eb="8">
      <t>ヘイセイ</t>
    </rPh>
    <rPh sb="10" eb="12">
      <t>ネンド</t>
    </rPh>
    <rPh sb="13" eb="15">
      <t>ミンカン</t>
    </rPh>
    <rPh sb="15" eb="17">
      <t>ホイク</t>
    </rPh>
    <rPh sb="17" eb="19">
      <t>シセツ</t>
    </rPh>
    <rPh sb="19" eb="21">
      <t>セイビ</t>
    </rPh>
    <rPh sb="21" eb="24">
      <t>ジギョウヒ</t>
    </rPh>
    <rPh sb="24" eb="27">
      <t>ホジョキン</t>
    </rPh>
    <phoneticPr fontId="1"/>
  </si>
  <si>
    <t>平成２９年度大津市保育所等整備交付金申請額内訳一覧</t>
    <rPh sb="0" eb="2">
      <t>ヘイセイ</t>
    </rPh>
    <rPh sb="4" eb="6">
      <t>ネンド</t>
    </rPh>
    <rPh sb="6" eb="9">
      <t>オ</t>
    </rPh>
    <rPh sb="9" eb="11">
      <t>ホイク</t>
    </rPh>
    <rPh sb="11" eb="12">
      <t>ショ</t>
    </rPh>
    <rPh sb="12" eb="13">
      <t>トウ</t>
    </rPh>
    <rPh sb="13" eb="15">
      <t>セイビ</t>
    </rPh>
    <rPh sb="15" eb="18">
      <t>コウフキン</t>
    </rPh>
    <rPh sb="18" eb="20">
      <t>シンセイ</t>
    </rPh>
    <rPh sb="20" eb="21">
      <t>ガク</t>
    </rPh>
    <rPh sb="21" eb="23">
      <t>ウチワケ</t>
    </rPh>
    <rPh sb="23" eb="25">
      <t>イチラン</t>
    </rPh>
    <phoneticPr fontId="1"/>
  </si>
  <si>
    <t>整備区分</t>
    <rPh sb="0" eb="2">
      <t>セイビ</t>
    </rPh>
    <rPh sb="2" eb="4">
      <t>クブン</t>
    </rPh>
    <phoneticPr fontId="1"/>
  </si>
  <si>
    <t>定員</t>
    <rPh sb="0" eb="2">
      <t>テイイン</t>
    </rPh>
    <phoneticPr fontId="1"/>
  </si>
  <si>
    <t>設置主体</t>
    <rPh sb="0" eb="2">
      <t>セッチ</t>
    </rPh>
    <rPh sb="2" eb="4">
      <t>シュタイ</t>
    </rPh>
    <phoneticPr fontId="1"/>
  </si>
  <si>
    <t>施設名</t>
    <rPh sb="0" eb="2">
      <t>シセツ</t>
    </rPh>
    <rPh sb="2" eb="3">
      <t>メイ</t>
    </rPh>
    <phoneticPr fontId="1"/>
  </si>
  <si>
    <t>種目</t>
    <rPh sb="0" eb="2">
      <t>シュモク</t>
    </rPh>
    <phoneticPr fontId="1"/>
  </si>
  <si>
    <t>本体工事費</t>
    <rPh sb="0" eb="2">
      <t>ホンタイ</t>
    </rPh>
    <rPh sb="2" eb="5">
      <t>コウジヒ</t>
    </rPh>
    <phoneticPr fontId="1"/>
  </si>
  <si>
    <t>工事事務費（2.6％）</t>
    <rPh sb="0" eb="2">
      <t>コウジ</t>
    </rPh>
    <rPh sb="2" eb="5">
      <t>ジムヒ</t>
    </rPh>
    <phoneticPr fontId="1"/>
  </si>
  <si>
    <t>特殊附帯工事費</t>
    <rPh sb="0" eb="2">
      <t>トクシュ</t>
    </rPh>
    <rPh sb="2" eb="4">
      <t>フタイ</t>
    </rPh>
    <rPh sb="4" eb="7">
      <t>コウジヒ</t>
    </rPh>
    <phoneticPr fontId="1"/>
  </si>
  <si>
    <t>設計料加算</t>
    <rPh sb="0" eb="2">
      <t>セッケイ</t>
    </rPh>
    <rPh sb="2" eb="3">
      <t>リョウ</t>
    </rPh>
    <rPh sb="3" eb="5">
      <t>カサン</t>
    </rPh>
    <phoneticPr fontId="1"/>
  </si>
  <si>
    <t>開設準備加算</t>
    <rPh sb="0" eb="2">
      <t>カイセツ</t>
    </rPh>
    <rPh sb="2" eb="4">
      <t>ジュンビ</t>
    </rPh>
    <rPh sb="4" eb="6">
      <t>カサン</t>
    </rPh>
    <phoneticPr fontId="1"/>
  </si>
  <si>
    <t>土地賃借料加算</t>
    <rPh sb="0" eb="2">
      <t>トチ</t>
    </rPh>
    <rPh sb="2" eb="5">
      <t>チンシャクリョウ</t>
    </rPh>
    <rPh sb="5" eb="7">
      <t>カサン</t>
    </rPh>
    <phoneticPr fontId="1"/>
  </si>
  <si>
    <t>定借権一時金加算</t>
    <rPh sb="0" eb="1">
      <t>サダム</t>
    </rPh>
    <rPh sb="1" eb="2">
      <t>シャク</t>
    </rPh>
    <rPh sb="2" eb="3">
      <t>ケン</t>
    </rPh>
    <rPh sb="3" eb="6">
      <t>イチジキン</t>
    </rPh>
    <rPh sb="6" eb="8">
      <t>カサン</t>
    </rPh>
    <phoneticPr fontId="1"/>
  </si>
  <si>
    <t>地域余裕スペース活用加算</t>
    <rPh sb="0" eb="2">
      <t>チイキ</t>
    </rPh>
    <rPh sb="2" eb="4">
      <t>ヨユウ</t>
    </rPh>
    <rPh sb="8" eb="10">
      <t>カツヨウ</t>
    </rPh>
    <rPh sb="10" eb="12">
      <t>カサン</t>
    </rPh>
    <phoneticPr fontId="1"/>
  </si>
  <si>
    <t>解体撤去工事</t>
    <rPh sb="0" eb="2">
      <t>カイタイ</t>
    </rPh>
    <rPh sb="2" eb="4">
      <t>テッキョ</t>
    </rPh>
    <rPh sb="4" eb="6">
      <t>コウジ</t>
    </rPh>
    <phoneticPr fontId="1"/>
  </si>
  <si>
    <t>仮設施設整備工事</t>
    <rPh sb="0" eb="2">
      <t>カセツ</t>
    </rPh>
    <rPh sb="2" eb="4">
      <t>シセツ</t>
    </rPh>
    <rPh sb="4" eb="6">
      <t>セイビ</t>
    </rPh>
    <rPh sb="6" eb="8">
      <t>コウジ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</si>
  <si>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</si>
  <si>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任天会</t>
    <rPh sb="0" eb="1">
      <t>ニン</t>
    </rPh>
    <rPh sb="1" eb="2">
      <t>テン</t>
    </rPh>
    <rPh sb="2" eb="3">
      <t>カイ</t>
    </rPh>
    <phoneticPr fontId="1"/>
  </si>
  <si>
    <t>創設</t>
    <rPh sb="0" eb="2">
      <t>ソウセツ</t>
    </rPh>
    <phoneticPr fontId="1"/>
  </si>
  <si>
    <t>60名</t>
    <rPh sb="2" eb="3">
      <t>メイ</t>
    </rPh>
    <phoneticPr fontId="1"/>
  </si>
  <si>
    <t>保育所等緊急整備事業</t>
    <rPh sb="0" eb="2">
      <t>ホイク</t>
    </rPh>
    <rPh sb="2" eb="3">
      <t>ショ</t>
    </rPh>
    <rPh sb="3" eb="4">
      <t>トウ</t>
    </rPh>
    <rPh sb="4" eb="6">
      <t>キンキュウ</t>
    </rPh>
    <rPh sb="6" eb="8">
      <t>セイビ</t>
    </rPh>
    <rPh sb="8" eb="10">
      <t>ジギョウ</t>
    </rPh>
    <phoneticPr fontId="1"/>
  </si>
  <si>
    <t>（仮）日吉の森保育園</t>
    <rPh sb="1" eb="2">
      <t>カリ</t>
    </rPh>
    <rPh sb="3" eb="5">
      <t>ヒヨシ</t>
    </rPh>
    <rPh sb="6" eb="7">
      <t>モリ</t>
    </rPh>
    <rPh sb="7" eb="10">
      <t>ｈ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</si>
  <si>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</si>
  <si>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</si>
  <si>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市補助額</t>
    <rPh sb="0" eb="1">
      <t>シ</t>
    </rPh>
    <rPh sb="1" eb="3">
      <t>ホジョ</t>
    </rPh>
    <rPh sb="3" eb="4">
      <t>ガク</t>
    </rPh>
    <phoneticPr fontId="1"/>
  </si>
  <si>
    <t>備考</t>
    <rPh sb="0" eb="2">
      <t>ビコウ</t>
    </rPh>
    <phoneticPr fontId="1"/>
  </si>
  <si>
    <t>K＝Ｊ×3/4円</t>
    <rPh sb="7" eb="8">
      <t>エン</t>
    </rPh>
    <phoneticPr fontId="1"/>
  </si>
  <si>
    <t>賃貸物件による保育所改修</t>
    <rPh sb="0" eb="2">
      <t>チンタイ</t>
    </rPh>
    <rPh sb="2" eb="4">
      <t>ブッケン</t>
    </rPh>
    <rPh sb="7" eb="9">
      <t>ホイク</t>
    </rPh>
    <rPh sb="9" eb="10">
      <t>ショ</t>
    </rPh>
    <rPh sb="10" eb="12">
      <t>カイシュウ</t>
    </rPh>
    <phoneticPr fontId="1"/>
  </si>
  <si>
    <t>（本園）</t>
    <rPh sb="1" eb="3">
      <t>モトゾノ</t>
    </rPh>
    <phoneticPr fontId="1"/>
  </si>
  <si>
    <t>株式会社</t>
    <rPh sb="0" eb="4">
      <t>カブシキガイシャ</t>
    </rPh>
    <phoneticPr fontId="1"/>
  </si>
  <si>
    <t>日本保育サービス</t>
    <rPh sb="0" eb="2">
      <t>ニホン</t>
    </rPh>
    <rPh sb="2" eb="4">
      <t>ホイク</t>
    </rPh>
    <phoneticPr fontId="1"/>
  </si>
  <si>
    <t>（仮）アスク和邇保育園</t>
    <rPh sb="1" eb="2">
      <t>カリ</t>
    </rPh>
    <rPh sb="6" eb="8">
      <t>ワニ</t>
    </rPh>
    <rPh sb="8" eb="11">
      <t>ｈ</t>
    </rPh>
    <phoneticPr fontId="1"/>
  </si>
  <si>
    <t>改修整備費</t>
    <rPh sb="0" eb="2">
      <t>カイシュウ</t>
    </rPh>
    <rPh sb="2" eb="4">
      <t>セイビ</t>
    </rPh>
    <rPh sb="4" eb="5">
      <t>ヒ</t>
    </rPh>
    <phoneticPr fontId="1"/>
  </si>
  <si>
    <t>改修中の建物賃借料</t>
    <rPh sb="0" eb="3">
      <t>カイシュウチュウ</t>
    </rPh>
    <rPh sb="4" eb="6">
      <t>タテモノ</t>
    </rPh>
    <rPh sb="6" eb="9">
      <t>チンシャクリョウ</t>
    </rPh>
    <phoneticPr fontId="1"/>
  </si>
  <si>
    <t>禅心福祉会</t>
    <rPh sb="0" eb="1">
      <t>ゼン</t>
    </rPh>
    <rPh sb="1" eb="2">
      <t>シン</t>
    </rPh>
    <rPh sb="2" eb="4">
      <t>フクシ</t>
    </rPh>
    <rPh sb="4" eb="5">
      <t>カイ</t>
    </rPh>
    <phoneticPr fontId="1"/>
  </si>
  <si>
    <t>（仮）永興藤尾こども園</t>
    <rPh sb="1" eb="2">
      <t>カリ</t>
    </rPh>
    <rPh sb="3" eb="7">
      <t>エイコウフジオ</t>
    </rPh>
    <rPh sb="7" eb="11">
      <t>ｋ</t>
    </rPh>
    <phoneticPr fontId="1"/>
  </si>
  <si>
    <t>90名</t>
    <rPh sb="2" eb="3">
      <t>メイ</t>
    </rPh>
    <phoneticPr fontId="1"/>
  </si>
  <si>
    <t>認定こども園整備事業</t>
    <rPh sb="0" eb="2">
      <t>ニンテイ</t>
    </rPh>
    <rPh sb="2" eb="6">
      <t>ｋ</t>
    </rPh>
    <rPh sb="6" eb="8">
      <t>セイビ</t>
    </rPh>
    <rPh sb="8" eb="10">
      <t>ジギョウ</t>
    </rPh>
    <phoneticPr fontId="1"/>
  </si>
  <si>
    <t>30名</t>
    <rPh sb="2" eb="3">
      <t>メイ</t>
    </rPh>
    <phoneticPr fontId="1"/>
  </si>
  <si>
    <t>くじら</t>
    <phoneticPr fontId="1"/>
  </si>
  <si>
    <t>（仮）石山くじら保育園</t>
    <rPh sb="1" eb="2">
      <t>カリ</t>
    </rPh>
    <rPh sb="3" eb="5">
      <t>イシヤマ</t>
    </rPh>
    <rPh sb="8" eb="11">
      <t>ｈ</t>
    </rPh>
    <phoneticPr fontId="1"/>
  </si>
  <si>
    <t>（仮）堅田くじら保育園</t>
    <rPh sb="1" eb="2">
      <t>カリ</t>
    </rPh>
    <rPh sb="3" eb="5">
      <t>カタタ</t>
    </rPh>
    <rPh sb="8" eb="11">
      <t>ｈ</t>
    </rPh>
    <phoneticPr fontId="1"/>
  </si>
  <si>
    <t>（２）Ｅ欄には、Ｃ欄の額とＤ欄の額を比較して少ないほうの額を記入すること。（小数点以下切り捨て）</t>
    <rPh sb="4" eb="5">
      <t>ラン</t>
    </rPh>
    <rPh sb="9" eb="10">
      <t>ラン</t>
    </rPh>
    <rPh sb="11" eb="12">
      <t>ガク</t>
    </rPh>
    <rPh sb="14" eb="15">
      <t>ラン</t>
    </rPh>
    <rPh sb="16" eb="17">
      <t>ガク</t>
    </rPh>
    <rPh sb="18" eb="20">
      <t>ヒカク</t>
    </rPh>
    <rPh sb="22" eb="23">
      <t>スク</t>
    </rPh>
    <rPh sb="28" eb="29">
      <t>ガク</t>
    </rPh>
    <rPh sb="30" eb="32">
      <t>キニュウ</t>
    </rPh>
    <rPh sb="38" eb="43">
      <t>ショウスウテニカ</t>
    </rPh>
    <rPh sb="43" eb="44">
      <t>キ</t>
    </rPh>
    <rPh sb="45" eb="46">
      <t>ス</t>
    </rPh>
    <phoneticPr fontId="1"/>
  </si>
  <si>
    <t xml:space="preserve">（５）Ｊ欄は、Ｅ欄の額とＩ欄の額を比較して少ないほうの額を記入すること。 </t>
    <rPh sb="4" eb="5">
      <t>ラン</t>
    </rPh>
    <rPh sb="8" eb="9">
      <t>ラン</t>
    </rPh>
    <rPh sb="10" eb="11">
      <t>ガク</t>
    </rPh>
    <rPh sb="13" eb="14">
      <t>ラン</t>
    </rPh>
    <rPh sb="15" eb="16">
      <t>ガク</t>
    </rPh>
    <rPh sb="17" eb="19">
      <t>ヒカク</t>
    </rPh>
    <rPh sb="21" eb="22">
      <t>スク</t>
    </rPh>
    <rPh sb="27" eb="28">
      <t>ガク</t>
    </rPh>
    <rPh sb="29" eb="31">
      <t>キニュウ</t>
    </rPh>
    <phoneticPr fontId="1"/>
  </si>
  <si>
    <t xml:space="preserve">（６）K欄は、Ｊ欄の額に4分の3を乗じた額を記入すること。（千円未満切捨） </t>
    <rPh sb="4" eb="5">
      <t>ラン</t>
    </rPh>
    <rPh sb="8" eb="9">
      <t>ラン</t>
    </rPh>
    <rPh sb="10" eb="11">
      <t>ガク</t>
    </rPh>
    <rPh sb="13" eb="14">
      <t>ブン</t>
    </rPh>
    <rPh sb="17" eb="18">
      <t>ジョウ</t>
    </rPh>
    <rPh sb="20" eb="21">
      <t>ガク</t>
    </rPh>
    <rPh sb="22" eb="24">
      <t>キニュウ</t>
    </rPh>
    <rPh sb="30" eb="32">
      <t>センエン</t>
    </rPh>
    <rPh sb="32" eb="34">
      <t>ミマン</t>
    </rPh>
    <rPh sb="34" eb="36">
      <t>キリス</t>
    </rPh>
    <phoneticPr fontId="1"/>
  </si>
  <si>
    <t>名</t>
    <rPh sb="0" eb="1">
      <t>メイ</t>
    </rPh>
    <phoneticPr fontId="1"/>
  </si>
  <si>
    <t>令和８年４月１日開所　大津市保育所等整備補助金申請額内訳一覧</t>
    <rPh sb="0" eb="2">
      <t>レイワ</t>
    </rPh>
    <rPh sb="3" eb="4">
      <t>ネン</t>
    </rPh>
    <rPh sb="5" eb="6">
      <t>ガツ</t>
    </rPh>
    <rPh sb="7" eb="8">
      <t>ニチ</t>
    </rPh>
    <rPh sb="8" eb="10">
      <t>カイショ</t>
    </rPh>
    <rPh sb="11" eb="14">
      <t>オ</t>
    </rPh>
    <rPh sb="14" eb="16">
      <t>ホイク</t>
    </rPh>
    <rPh sb="16" eb="17">
      <t>ショ</t>
    </rPh>
    <rPh sb="17" eb="18">
      <t>トウ</t>
    </rPh>
    <rPh sb="18" eb="20">
      <t>セイビ</t>
    </rPh>
    <rPh sb="20" eb="23">
      <t>ホジョキン</t>
    </rPh>
    <rPh sb="23" eb="25">
      <t>シンセイ</t>
    </rPh>
    <rPh sb="25" eb="26">
      <t>ガク</t>
    </rPh>
    <rPh sb="26" eb="28">
      <t>ウチワケ</t>
    </rPh>
    <rPh sb="28" eb="30">
      <t>イチラン</t>
    </rPh>
    <phoneticPr fontId="1"/>
  </si>
  <si>
    <t>（法人名）</t>
    <rPh sb="1" eb="3">
      <t>ホウジン</t>
    </rPh>
    <rPh sb="3" eb="4">
      <t>メイ</t>
    </rPh>
    <phoneticPr fontId="1"/>
  </si>
  <si>
    <t>（園名）</t>
    <rPh sb="1" eb="3">
      <t>エンメイ</t>
    </rPh>
    <phoneticPr fontId="1"/>
  </si>
  <si>
    <t>青色セルは計算式またはこちらで数字を入力しているので、原則記入不要</t>
    <rPh sb="0" eb="2">
      <t>アオイロ</t>
    </rPh>
    <rPh sb="5" eb="8">
      <t>ケイサンシキ</t>
    </rPh>
    <rPh sb="15" eb="17">
      <t>スウジ</t>
    </rPh>
    <rPh sb="18" eb="20">
      <t>ニュウリョク</t>
    </rPh>
    <rPh sb="27" eb="29">
      <t>ゲンソク</t>
    </rPh>
    <rPh sb="29" eb="31">
      <t>キニュウ</t>
    </rPh>
    <rPh sb="31" eb="33">
      <t>フヨウ</t>
    </rPh>
    <phoneticPr fontId="1"/>
  </si>
  <si>
    <t>（２）Ｅ欄には、Ｃ欄の額とＤ欄の額を比較して少ないほうの額が入ります。（小数点以下切り捨て）</t>
    <rPh sb="4" eb="5">
      <t>ラン</t>
    </rPh>
    <rPh sb="9" eb="10">
      <t>ラン</t>
    </rPh>
    <rPh sb="11" eb="12">
      <t>ガク</t>
    </rPh>
    <rPh sb="14" eb="15">
      <t>ラン</t>
    </rPh>
    <rPh sb="16" eb="17">
      <t>ガク</t>
    </rPh>
    <rPh sb="18" eb="20">
      <t>ヒカク</t>
    </rPh>
    <rPh sb="22" eb="23">
      <t>スク</t>
    </rPh>
    <rPh sb="28" eb="29">
      <t>ガク</t>
    </rPh>
    <rPh sb="30" eb="31">
      <t>ハイ</t>
    </rPh>
    <rPh sb="36" eb="41">
      <t>ショウスウテニカ</t>
    </rPh>
    <rPh sb="41" eb="42">
      <t>キ</t>
    </rPh>
    <rPh sb="43" eb="44">
      <t>ス</t>
    </rPh>
    <phoneticPr fontId="1"/>
  </si>
  <si>
    <t>（３）Ｆ欄は、大津市保育所等整備事業費補助金交付要綱（９０名定員）に基づき算出しています。 なお、賃借料加算と地域余裕スペース加算は、R7改正を見込んで要綱から修正しています。</t>
    <rPh sb="4" eb="5">
      <t>ラン</t>
    </rPh>
    <rPh sb="7" eb="10">
      <t>オオツシ</t>
    </rPh>
    <rPh sb="10" eb="12">
      <t>ホイク</t>
    </rPh>
    <rPh sb="12" eb="14">
      <t>ジョナド</t>
    </rPh>
    <rPh sb="14" eb="16">
      <t>セイビ</t>
    </rPh>
    <rPh sb="16" eb="19">
      <t>ジギョウヒ</t>
    </rPh>
    <rPh sb="19" eb="22">
      <t>ホジョキン</t>
    </rPh>
    <rPh sb="22" eb="24">
      <t>コウフ</t>
    </rPh>
    <rPh sb="24" eb="26">
      <t>ヨウコウ</t>
    </rPh>
    <rPh sb="29" eb="30">
      <t>メイ</t>
    </rPh>
    <rPh sb="30" eb="32">
      <t>テイイン</t>
    </rPh>
    <rPh sb="34" eb="35">
      <t>モト</t>
    </rPh>
    <rPh sb="37" eb="39">
      <t>サンシュツ</t>
    </rPh>
    <rPh sb="49" eb="52">
      <t>チンシャクリョウ</t>
    </rPh>
    <rPh sb="52" eb="54">
      <t>カサン</t>
    </rPh>
    <rPh sb="55" eb="57">
      <t>チイキ</t>
    </rPh>
    <rPh sb="57" eb="59">
      <t>ヨユウ</t>
    </rPh>
    <rPh sb="63" eb="65">
      <t>カサン</t>
    </rPh>
    <rPh sb="69" eb="71">
      <t>カイセイ</t>
    </rPh>
    <rPh sb="72" eb="74">
      <t>ミコ</t>
    </rPh>
    <rPh sb="76" eb="78">
      <t>ヨウコウ</t>
    </rPh>
    <rPh sb="80" eb="82">
      <t>シュウセイ</t>
    </rPh>
    <phoneticPr fontId="1"/>
  </si>
  <si>
    <t xml:space="preserve">（４）Ｊ欄は、Ｅ欄の合計額とＦ欄の合計額を比較して少ないほうの額が入ります。 </t>
    <rPh sb="33" eb="34">
      <t>ハイ</t>
    </rPh>
    <phoneticPr fontId="1"/>
  </si>
  <si>
    <t xml:space="preserve">（５）K欄は、Ｊ欄の額に４分の３を乗じた額が計算されます。（千円未満切捨。これが本市からの補助金額となります） </t>
    <rPh sb="22" eb="24">
      <t>ケイサン</t>
    </rPh>
    <rPh sb="40" eb="42">
      <t>ホンシ</t>
    </rPh>
    <rPh sb="45" eb="47">
      <t>ホジョ</t>
    </rPh>
    <rPh sb="47" eb="49">
      <t>キンガク</t>
    </rPh>
    <phoneticPr fontId="1"/>
  </si>
  <si>
    <t>　民間保育施設整備事業費補助金（９０名定員　保育所　待機児童緊急対策）</t>
    <rPh sb="1" eb="3">
      <t>ミンカン</t>
    </rPh>
    <rPh sb="3" eb="5">
      <t>ホイク</t>
    </rPh>
    <rPh sb="5" eb="7">
      <t>シセツ</t>
    </rPh>
    <rPh sb="7" eb="9">
      <t>セイビ</t>
    </rPh>
    <rPh sb="9" eb="12">
      <t>ジギョウヒ</t>
    </rPh>
    <rPh sb="12" eb="15">
      <t>ホジョキン</t>
    </rPh>
    <rPh sb="18" eb="19">
      <t>メイ</t>
    </rPh>
    <rPh sb="19" eb="21">
      <t>テイイン</t>
    </rPh>
    <rPh sb="22" eb="24">
      <t>ホイク</t>
    </rPh>
    <rPh sb="24" eb="25">
      <t>ショ</t>
    </rPh>
    <rPh sb="26" eb="28">
      <t>タイキ</t>
    </rPh>
    <rPh sb="28" eb="30">
      <t>ジドウ</t>
    </rPh>
    <rPh sb="30" eb="32">
      <t>キンキュウ</t>
    </rPh>
    <rPh sb="32" eb="34">
      <t>タイサク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</si>
</sst>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6"/>
      <color theme="1"/>
      <name val="HGｺﾞｼｯｸM"/>
      <family val="3"/>
      <charset val="128"/>
    </font>
    <font>
      <sz val="14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rgb="FFFF0000"/>
      <name val="HGｺﾞｼｯｸM"/>
      <family val="3"/>
      <charset val="128"/>
    </font>
    <font>
      <sz val="11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38" fontId="5" fillId="0" borderId="10" xfId="1" applyFont="1" applyFill="1" applyBorder="1" applyAlignment="1"/>
    <xf numFmtId="38" fontId="5" fillId="0" borderId="20" xfId="1" applyFont="1" applyFill="1" applyBorder="1" applyAlignment="1"/>
    <xf numFmtId="38" fontId="5" fillId="2" borderId="10" xfId="1" applyFont="1" applyFill="1" applyBorder="1" applyAlignment="1" applyProtection="1"/>
    <xf numFmtId="38" fontId="8" fillId="2" borderId="10" xfId="1" applyFont="1" applyFill="1" applyBorder="1" applyAlignment="1" applyProtection="1"/>
    <xf numFmtId="38" fontId="5" fillId="2" borderId="20" xfId="1" applyFont="1" applyFill="1" applyBorder="1" applyAlignment="1" applyProtection="1"/>
    <xf numFmtId="38" fontId="8" fillId="2" borderId="20" xfId="1" applyFont="1" applyFill="1" applyBorder="1" applyAlignment="1" applyProtection="1"/>
    <xf numFmtId="38" fontId="5" fillId="2" borderId="13" xfId="0" applyNumberFormat="1" applyFont="1" applyFill="1" applyBorder="1" applyAlignment="1"/>
    <xf numFmtId="38" fontId="5" fillId="2" borderId="1" xfId="0" applyNumberFormat="1" applyFont="1" applyFill="1" applyBorder="1" applyAlignment="1"/>
    <xf numFmtId="38" fontId="5" fillId="2" borderId="14" xfId="0" applyNumberFormat="1" applyFont="1" applyFill="1" applyBorder="1" applyAlignment="1"/>
    <xf numFmtId="0" fontId="7" fillId="0" borderId="0" xfId="0" applyFont="1" applyAlignment="1"/>
    <xf numFmtId="0" fontId="3" fillId="0" borderId="0" xfId="0" applyFont="1" applyAlignment="1"/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5" fillId="0" borderId="13" xfId="0" applyFont="1" applyBorder="1" applyAlignment="1">
      <alignment horizontal="distributed"/>
    </xf>
    <xf numFmtId="0" fontId="5" fillId="0" borderId="1" xfId="0" applyFont="1" applyBorder="1" applyAlignment="1">
      <alignment horizontal="distributed"/>
    </xf>
    <xf numFmtId="0" fontId="5" fillId="0" borderId="16" xfId="0" applyFont="1" applyBorder="1" applyAlignment="1">
      <alignment horizontal="distributed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/>
    <xf numFmtId="0" fontId="5" fillId="0" borderId="21" xfId="0" applyFont="1" applyBorder="1" applyAlignment="1"/>
    <xf numFmtId="0" fontId="5" fillId="0" borderId="22" xfId="0" applyFont="1" applyBorder="1" applyAlignment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38" fontId="5" fillId="2" borderId="28" xfId="0" applyNumberFormat="1" applyFont="1" applyFill="1" applyBorder="1" applyAlignment="1"/>
    <xf numFmtId="38" fontId="9" fillId="2" borderId="26" xfId="1" applyFont="1" applyFill="1" applyBorder="1" applyAlignment="1" applyProtection="1"/>
    <xf numFmtId="38" fontId="9" fillId="2" borderId="27" xfId="1" applyFont="1" applyFill="1" applyBorder="1" applyAlignment="1" applyProtection="1"/>
    <xf numFmtId="38" fontId="9" fillId="2" borderId="16" xfId="0" applyNumberFormat="1" applyFont="1" applyFill="1" applyBorder="1" applyAlignment="1"/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/>
    <xf numFmtId="38" fontId="5" fillId="0" borderId="30" xfId="1" applyFont="1" applyFill="1" applyBorder="1" applyAlignment="1"/>
    <xf numFmtId="38" fontId="9" fillId="2" borderId="31" xfId="1" applyFont="1" applyFill="1" applyBorder="1" applyAlignment="1" applyProtection="1"/>
    <xf numFmtId="38" fontId="5" fillId="0" borderId="32" xfId="1" applyFont="1" applyFill="1" applyBorder="1" applyAlignment="1"/>
    <xf numFmtId="38" fontId="9" fillId="2" borderId="33" xfId="1" applyFont="1" applyFill="1" applyBorder="1" applyAlignment="1" applyProtection="1"/>
    <xf numFmtId="38" fontId="5" fillId="0" borderId="10" xfId="1" applyFont="1" applyFill="1" applyBorder="1" applyAlignment="1">
      <alignment horizontal="center" vertical="center"/>
    </xf>
    <xf numFmtId="38" fontId="5" fillId="2" borderId="10" xfId="1" applyFont="1" applyFill="1" applyBorder="1" applyAlignment="1"/>
    <xf numFmtId="38" fontId="5" fillId="0" borderId="34" xfId="1" applyFont="1" applyFill="1" applyBorder="1" applyAlignment="1"/>
    <xf numFmtId="38" fontId="5" fillId="0" borderId="35" xfId="1" applyFont="1" applyFill="1" applyBorder="1" applyAlignment="1"/>
    <xf numFmtId="38" fontId="5" fillId="0" borderId="36" xfId="1" applyFont="1" applyFill="1" applyBorder="1" applyAlignment="1"/>
    <xf numFmtId="38" fontId="5" fillId="0" borderId="37" xfId="1" applyFont="1" applyFill="1" applyBorder="1" applyAlignment="1"/>
    <xf numFmtId="38" fontId="5" fillId="0" borderId="38" xfId="1" applyFont="1" applyFill="1" applyBorder="1" applyAlignment="1"/>
    <xf numFmtId="38" fontId="5" fillId="0" borderId="39" xfId="1" applyFont="1" applyFill="1" applyBorder="1" applyAlignment="1"/>
    <xf numFmtId="38" fontId="5" fillId="2" borderId="39" xfId="1" applyFont="1" applyFill="1" applyBorder="1" applyAlignment="1" applyProtection="1"/>
    <xf numFmtId="0" fontId="5" fillId="0" borderId="17" xfId="0" applyFont="1" applyBorder="1">
      <alignment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>
      <alignment vertical="center"/>
    </xf>
    <xf numFmtId="38" fontId="5" fillId="0" borderId="48" xfId="1" applyFont="1" applyFill="1" applyBorder="1" applyAlignment="1">
      <alignment shrinkToFit="1"/>
    </xf>
    <xf numFmtId="38" fontId="3" fillId="0" borderId="49" xfId="1" applyFont="1" applyFill="1" applyBorder="1" applyAlignment="1">
      <alignment shrinkToFit="1"/>
    </xf>
    <xf numFmtId="38" fontId="5" fillId="0" borderId="25" xfId="1" applyFont="1" applyFill="1" applyBorder="1" applyAlignment="1">
      <alignment shrinkToFit="1"/>
    </xf>
    <xf numFmtId="38" fontId="5" fillId="0" borderId="50" xfId="1" applyFont="1" applyFill="1" applyBorder="1" applyAlignment="1">
      <alignment shrinkToFit="1"/>
    </xf>
    <xf numFmtId="0" fontId="5" fillId="0" borderId="46" xfId="0" applyFont="1" applyBorder="1" applyAlignment="1">
      <alignment horizontal="distributed" vertical="center" shrinkToFit="1"/>
    </xf>
    <xf numFmtId="0" fontId="5" fillId="0" borderId="31" xfId="0" applyFont="1" applyBorder="1">
      <alignment vertical="center"/>
    </xf>
    <xf numFmtId="0" fontId="5" fillId="0" borderId="47" xfId="0" applyFont="1" applyBorder="1" applyAlignment="1">
      <alignment horizontal="center" vertical="center"/>
    </xf>
    <xf numFmtId="38" fontId="8" fillId="2" borderId="39" xfId="1" applyFont="1" applyFill="1" applyBorder="1" applyAlignment="1" applyProtection="1"/>
    <xf numFmtId="38" fontId="5" fillId="0" borderId="51" xfId="1" applyFont="1" applyFill="1" applyBorder="1" applyAlignment="1"/>
    <xf numFmtId="38" fontId="8" fillId="2" borderId="51" xfId="1" applyFont="1" applyFill="1" applyBorder="1" applyAlignment="1" applyProtection="1"/>
    <xf numFmtId="0" fontId="11" fillId="0" borderId="0" xfId="0" applyFont="1" applyAlignment="1"/>
    <xf numFmtId="0" fontId="12" fillId="0" borderId="0" xfId="0" applyFont="1" applyAlignment="1"/>
    <xf numFmtId="0" fontId="11" fillId="0" borderId="0" xfId="0" applyFont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8" fillId="0" borderId="17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47" xfId="0" applyFont="1" applyBorder="1" applyAlignment="1">
      <alignment horizontal="center" vertical="center"/>
    </xf>
    <xf numFmtId="0" fontId="8" fillId="0" borderId="46" xfId="0" applyFont="1" applyBorder="1">
      <alignment vertical="center"/>
    </xf>
    <xf numFmtId="0" fontId="8" fillId="0" borderId="13" xfId="0" applyFont="1" applyBorder="1" applyAlignment="1">
      <alignment horizontal="distributed"/>
    </xf>
    <xf numFmtId="0" fontId="8" fillId="0" borderId="1" xfId="0" applyFont="1" applyBorder="1" applyAlignment="1">
      <alignment horizontal="distributed"/>
    </xf>
    <xf numFmtId="0" fontId="8" fillId="0" borderId="16" xfId="0" applyFont="1" applyBorder="1" applyAlignment="1">
      <alignment horizontal="distributed"/>
    </xf>
    <xf numFmtId="0" fontId="12" fillId="0" borderId="0" xfId="0" applyFont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38" fontId="8" fillId="0" borderId="48" xfId="1" applyFont="1" applyFill="1" applyBorder="1" applyAlignment="1">
      <alignment shrinkToFit="1"/>
    </xf>
    <xf numFmtId="38" fontId="16" fillId="2" borderId="33" xfId="1" applyFont="1" applyFill="1" applyBorder="1" applyAlignment="1" applyProtection="1"/>
    <xf numFmtId="0" fontId="8" fillId="0" borderId="9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38" fontId="12" fillId="0" borderId="49" xfId="1" applyFont="1" applyFill="1" applyBorder="1" applyAlignment="1">
      <alignment shrinkToFit="1"/>
    </xf>
    <xf numFmtId="38" fontId="16" fillId="2" borderId="31" xfId="1" applyFont="1" applyFill="1" applyBorder="1" applyAlignment="1" applyProtection="1"/>
    <xf numFmtId="38" fontId="8" fillId="0" borderId="25" xfId="1" applyFont="1" applyFill="1" applyBorder="1" applyAlignment="1">
      <alignment shrinkToFit="1"/>
    </xf>
    <xf numFmtId="38" fontId="16" fillId="2" borderId="26" xfId="1" applyFont="1" applyFill="1" applyBorder="1" applyAlignment="1" applyProtection="1"/>
    <xf numFmtId="38" fontId="8" fillId="2" borderId="10" xfId="1" applyFont="1" applyFill="1" applyBorder="1" applyAlignment="1"/>
    <xf numFmtId="38" fontId="8" fillId="0" borderId="50" xfId="1" applyFont="1" applyFill="1" applyBorder="1" applyAlignment="1">
      <alignment shrinkToFit="1"/>
    </xf>
    <xf numFmtId="38" fontId="16" fillId="2" borderId="27" xfId="1" applyFont="1" applyFill="1" applyBorder="1" applyAlignment="1" applyProtection="1"/>
    <xf numFmtId="0" fontId="8" fillId="0" borderId="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distributed" vertical="center" shrinkToFit="1"/>
    </xf>
    <xf numFmtId="38" fontId="8" fillId="2" borderId="13" xfId="0" applyNumberFormat="1" applyFont="1" applyFill="1" applyBorder="1" applyAlignment="1"/>
    <xf numFmtId="38" fontId="8" fillId="2" borderId="1" xfId="0" applyNumberFormat="1" applyFont="1" applyFill="1" applyBorder="1" applyAlignment="1"/>
    <xf numFmtId="38" fontId="16" fillId="2" borderId="16" xfId="0" applyNumberFormat="1" applyFont="1" applyFill="1" applyBorder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/>
    <xf numFmtId="0" fontId="8" fillId="0" borderId="21" xfId="0" applyFont="1" applyBorder="1" applyAlignment="1"/>
    <xf numFmtId="0" fontId="8" fillId="0" borderId="22" xfId="0" applyFont="1" applyBorder="1" applyAlignment="1"/>
    <xf numFmtId="0" fontId="8" fillId="0" borderId="23" xfId="0" applyFont="1" applyBorder="1" applyAlignment="1"/>
    <xf numFmtId="0" fontId="8" fillId="0" borderId="24" xfId="0" applyFont="1" applyBorder="1" applyAlignment="1"/>
    <xf numFmtId="38" fontId="8" fillId="2" borderId="14" xfId="0" applyNumberFormat="1" applyFont="1" applyFill="1" applyBorder="1" applyAlignment="1"/>
    <xf numFmtId="38" fontId="8" fillId="2" borderId="28" xfId="0" applyNumberFormat="1" applyFont="1" applyFill="1" applyBorder="1" applyAlignment="1"/>
    <xf numFmtId="0" fontId="8" fillId="0" borderId="0" xfId="0" applyFont="1">
      <alignment vertical="center"/>
    </xf>
    <xf numFmtId="0" fontId="8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wrapText="1"/>
    </xf>
    <xf numFmtId="0" fontId="2" fillId="0" borderId="2" xfId="0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8" fontId="5" fillId="2" borderId="40" xfId="1" applyFont="1" applyFill="1" applyBorder="1" applyAlignment="1" applyProtection="1">
      <alignment horizontal="center"/>
    </xf>
    <xf numFmtId="38" fontId="5" fillId="2" borderId="41" xfId="1" applyFont="1" applyFill="1" applyBorder="1" applyAlignment="1" applyProtection="1">
      <alignment horizontal="center"/>
    </xf>
    <xf numFmtId="38" fontId="5" fillId="2" borderId="42" xfId="1" applyFont="1" applyFill="1" applyBorder="1" applyAlignment="1" applyProtection="1">
      <alignment horizontal="center"/>
    </xf>
    <xf numFmtId="38" fontId="5" fillId="0" borderId="15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38" fontId="8" fillId="2" borderId="15" xfId="1" applyFont="1" applyFill="1" applyBorder="1" applyAlignment="1" applyProtection="1">
      <alignment vertical="center"/>
    </xf>
    <xf numFmtId="38" fontId="8" fillId="2" borderId="18" xfId="1" applyFont="1" applyFill="1" applyBorder="1" applyAlignment="1" applyProtection="1">
      <alignment vertical="center"/>
    </xf>
    <xf numFmtId="38" fontId="8" fillId="2" borderId="30" xfId="1" applyFont="1" applyFill="1" applyBorder="1" applyAlignment="1" applyProtection="1">
      <alignment vertical="center"/>
    </xf>
    <xf numFmtId="38" fontId="5" fillId="2" borderId="15" xfId="1" applyFont="1" applyFill="1" applyBorder="1" applyAlignment="1" applyProtection="1">
      <alignment vertical="center"/>
    </xf>
    <xf numFmtId="38" fontId="5" fillId="2" borderId="30" xfId="1" applyFont="1" applyFill="1" applyBorder="1" applyAlignment="1" applyProtection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 wrapText="1"/>
    </xf>
    <xf numFmtId="0" fontId="15" fillId="0" borderId="2" xfId="0" applyFont="1" applyBorder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38" fontId="8" fillId="2" borderId="40" xfId="1" applyFont="1" applyFill="1" applyBorder="1" applyAlignment="1" applyProtection="1">
      <alignment horizontal="center"/>
    </xf>
    <xf numFmtId="38" fontId="8" fillId="2" borderId="41" xfId="1" applyFont="1" applyFill="1" applyBorder="1" applyAlignment="1" applyProtection="1">
      <alignment horizontal="center"/>
    </xf>
    <xf numFmtId="38" fontId="8" fillId="2" borderId="42" xfId="1" applyFont="1" applyFill="1" applyBorder="1" applyAlignment="1" applyProtection="1">
      <alignment horizontal="center"/>
    </xf>
    <xf numFmtId="0" fontId="16" fillId="0" borderId="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38" fontId="8" fillId="2" borderId="15" xfId="1" applyFont="1" applyFill="1" applyBorder="1" applyAlignment="1">
      <alignment vertical="center"/>
    </xf>
    <xf numFmtId="38" fontId="8" fillId="2" borderId="30" xfId="1" applyFont="1" applyFill="1" applyBorder="1" applyAlignment="1">
      <alignment vertical="center"/>
    </xf>
    <xf numFmtId="38" fontId="8" fillId="2" borderId="40" xfId="1" applyFont="1" applyFill="1" applyBorder="1" applyAlignment="1" applyProtection="1">
      <alignment vertical="center"/>
    </xf>
    <xf numFmtId="38" fontId="8" fillId="2" borderId="41" xfId="1" applyFont="1" applyFill="1" applyBorder="1" applyAlignment="1" applyProtection="1">
      <alignment vertical="center"/>
    </xf>
    <xf numFmtId="38" fontId="8" fillId="2" borderId="42" xfId="1" applyFont="1" applyFill="1" applyBorder="1" applyAlignment="1" applyProtection="1">
      <alignment vertical="center"/>
    </xf>
    <xf numFmtId="38" fontId="8" fillId="0" borderId="34" xfId="1" applyFont="1" applyFill="1" applyBorder="1" applyAlignment="1" applyProtection="1">
      <protection locked="0"/>
    </xf>
    <xf numFmtId="38" fontId="8" fillId="0" borderId="15" xfId="1" applyFont="1" applyFill="1" applyBorder="1" applyAlignment="1" applyProtection="1">
      <alignment vertical="center"/>
      <protection locked="0"/>
    </xf>
    <xf numFmtId="38" fontId="8" fillId="0" borderId="35" xfId="1" applyFont="1" applyFill="1" applyBorder="1" applyAlignment="1" applyProtection="1">
      <protection locked="0"/>
    </xf>
    <xf numFmtId="38" fontId="8" fillId="0" borderId="30" xfId="1" applyFont="1" applyFill="1" applyBorder="1" applyAlignment="1" applyProtection="1">
      <alignment vertical="center"/>
      <protection locked="0"/>
    </xf>
    <xf numFmtId="38" fontId="8" fillId="0" borderId="36" xfId="1" applyFont="1" applyFill="1" applyBorder="1" applyAlignment="1" applyProtection="1">
      <protection locked="0"/>
    </xf>
    <xf numFmtId="38" fontId="8" fillId="0" borderId="10" xfId="1" applyFont="1" applyFill="1" applyBorder="1" applyAlignment="1" applyProtection="1">
      <protection locked="0"/>
    </xf>
    <xf numFmtId="38" fontId="8" fillId="0" borderId="37" xfId="1" applyFont="1" applyFill="1" applyBorder="1" applyAlignment="1" applyProtection="1">
      <protection locked="0"/>
    </xf>
    <xf numFmtId="38" fontId="8" fillId="0" borderId="20" xfId="1" applyFont="1" applyFill="1" applyBorder="1" applyAlignment="1" applyProtection="1">
      <protection locked="0"/>
    </xf>
    <xf numFmtId="38" fontId="8" fillId="0" borderId="32" xfId="1" applyFont="1" applyFill="1" applyBorder="1" applyAlignment="1" applyProtection="1">
      <protection locked="0"/>
    </xf>
    <xf numFmtId="38" fontId="8" fillId="0" borderId="30" xfId="1" applyFont="1" applyFill="1" applyBorder="1" applyAlignme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176" fontId="8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top"/>
      <protection locked="0"/>
    </xf>
    <xf numFmtId="176" fontId="8" fillId="0" borderId="0" xfId="0" applyNumberFormat="1" applyFont="1" applyProtection="1">
      <alignment vertical="center"/>
      <protection locked="0"/>
    </xf>
    <xf numFmtId="0" fontId="8" fillId="0" borderId="0" xfId="0" applyFont="1" applyAlignment="1" applyProtection="1">
      <alignment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7"/>
  <sheetViews>
    <sheetView view="pageBreakPreview" zoomScale="59" zoomScaleNormal="60" zoomScaleSheetLayoutView="59" workbookViewId="0">
      <selection activeCell="M95" sqref="M95:M105"/>
    </sheetView>
  </sheetViews>
  <sheetFormatPr defaultRowHeight="13.5" x14ac:dyDescent="0.15"/>
  <cols>
    <col min="1" max="1" width="1" style="11" customWidth="1"/>
    <col min="2" max="2" width="8.5" style="11" customWidth="1"/>
    <col min="3" max="3" width="10.5" style="11" customWidth="1"/>
    <col min="4" max="4" width="25.75" style="11" customWidth="1"/>
    <col min="5" max="5" width="23.125" style="11" customWidth="1"/>
    <col min="6" max="14" width="18.125" style="11" customWidth="1"/>
    <col min="15" max="15" width="4.375" style="11" customWidth="1"/>
    <col min="16" max="252" width="9" style="11"/>
    <col min="253" max="253" width="1" style="11" customWidth="1"/>
    <col min="254" max="254" width="15.125" style="11" customWidth="1"/>
    <col min="255" max="255" width="5.25" style="11" customWidth="1"/>
    <col min="256" max="256" width="5.75" style="11" bestFit="1" customWidth="1"/>
    <col min="257" max="257" width="30.625" style="11" customWidth="1"/>
    <col min="258" max="262" width="16.625" style="11" customWidth="1"/>
    <col min="263" max="263" width="11.625" style="11" customWidth="1"/>
    <col min="264" max="264" width="19.5" style="11" customWidth="1"/>
    <col min="265" max="265" width="19.375" style="11" customWidth="1"/>
    <col min="266" max="266" width="20.875" style="11" customWidth="1"/>
    <col min="267" max="267" width="17.5" style="11" customWidth="1"/>
    <col min="268" max="268" width="20.875" style="11" customWidth="1"/>
    <col min="269" max="269" width="19" style="11" customWidth="1"/>
    <col min="270" max="270" width="18.25" style="11" customWidth="1"/>
    <col min="271" max="271" width="4.375" style="11" customWidth="1"/>
    <col min="272" max="508" width="9" style="11"/>
    <col min="509" max="509" width="1" style="11" customWidth="1"/>
    <col min="510" max="510" width="15.125" style="11" customWidth="1"/>
    <col min="511" max="511" width="5.25" style="11" customWidth="1"/>
    <col min="512" max="512" width="5.75" style="11" bestFit="1" customWidth="1"/>
    <col min="513" max="513" width="30.625" style="11" customWidth="1"/>
    <col min="514" max="518" width="16.625" style="11" customWidth="1"/>
    <col min="519" max="519" width="11.625" style="11" customWidth="1"/>
    <col min="520" max="520" width="19.5" style="11" customWidth="1"/>
    <col min="521" max="521" width="19.375" style="11" customWidth="1"/>
    <col min="522" max="522" width="20.875" style="11" customWidth="1"/>
    <col min="523" max="523" width="17.5" style="11" customWidth="1"/>
    <col min="524" max="524" width="20.875" style="11" customWidth="1"/>
    <col min="525" max="525" width="19" style="11" customWidth="1"/>
    <col min="526" max="526" width="18.25" style="11" customWidth="1"/>
    <col min="527" max="527" width="4.375" style="11" customWidth="1"/>
    <col min="528" max="764" width="9" style="11"/>
    <col min="765" max="765" width="1" style="11" customWidth="1"/>
    <col min="766" max="766" width="15.125" style="11" customWidth="1"/>
    <col min="767" max="767" width="5.25" style="11" customWidth="1"/>
    <col min="768" max="768" width="5.75" style="11" bestFit="1" customWidth="1"/>
    <col min="769" max="769" width="30.625" style="11" customWidth="1"/>
    <col min="770" max="774" width="16.625" style="11" customWidth="1"/>
    <col min="775" max="775" width="11.625" style="11" customWidth="1"/>
    <col min="776" max="776" width="19.5" style="11" customWidth="1"/>
    <col min="777" max="777" width="19.375" style="11" customWidth="1"/>
    <col min="778" max="778" width="20.875" style="11" customWidth="1"/>
    <col min="779" max="779" width="17.5" style="11" customWidth="1"/>
    <col min="780" max="780" width="20.875" style="11" customWidth="1"/>
    <col min="781" max="781" width="19" style="11" customWidth="1"/>
    <col min="782" max="782" width="18.25" style="11" customWidth="1"/>
    <col min="783" max="783" width="4.375" style="11" customWidth="1"/>
    <col min="784" max="1020" width="9" style="11"/>
    <col min="1021" max="1021" width="1" style="11" customWidth="1"/>
    <col min="1022" max="1022" width="15.125" style="11" customWidth="1"/>
    <col min="1023" max="1023" width="5.25" style="11" customWidth="1"/>
    <col min="1024" max="1024" width="5.75" style="11" bestFit="1" customWidth="1"/>
    <col min="1025" max="1025" width="30.625" style="11" customWidth="1"/>
    <col min="1026" max="1030" width="16.625" style="11" customWidth="1"/>
    <col min="1031" max="1031" width="11.625" style="11" customWidth="1"/>
    <col min="1032" max="1032" width="19.5" style="11" customWidth="1"/>
    <col min="1033" max="1033" width="19.375" style="11" customWidth="1"/>
    <col min="1034" max="1034" width="20.875" style="11" customWidth="1"/>
    <col min="1035" max="1035" width="17.5" style="11" customWidth="1"/>
    <col min="1036" max="1036" width="20.875" style="11" customWidth="1"/>
    <col min="1037" max="1037" width="19" style="11" customWidth="1"/>
    <col min="1038" max="1038" width="18.25" style="11" customWidth="1"/>
    <col min="1039" max="1039" width="4.375" style="11" customWidth="1"/>
    <col min="1040" max="1276" width="9" style="11"/>
    <col min="1277" max="1277" width="1" style="11" customWidth="1"/>
    <col min="1278" max="1278" width="15.125" style="11" customWidth="1"/>
    <col min="1279" max="1279" width="5.25" style="11" customWidth="1"/>
    <col min="1280" max="1280" width="5.75" style="11" bestFit="1" customWidth="1"/>
    <col min="1281" max="1281" width="30.625" style="11" customWidth="1"/>
    <col min="1282" max="1286" width="16.625" style="11" customWidth="1"/>
    <col min="1287" max="1287" width="11.625" style="11" customWidth="1"/>
    <col min="1288" max="1288" width="19.5" style="11" customWidth="1"/>
    <col min="1289" max="1289" width="19.375" style="11" customWidth="1"/>
    <col min="1290" max="1290" width="20.875" style="11" customWidth="1"/>
    <col min="1291" max="1291" width="17.5" style="11" customWidth="1"/>
    <col min="1292" max="1292" width="20.875" style="11" customWidth="1"/>
    <col min="1293" max="1293" width="19" style="11" customWidth="1"/>
    <col min="1294" max="1294" width="18.25" style="11" customWidth="1"/>
    <col min="1295" max="1295" width="4.375" style="11" customWidth="1"/>
    <col min="1296" max="1532" width="9" style="11"/>
    <col min="1533" max="1533" width="1" style="11" customWidth="1"/>
    <col min="1534" max="1534" width="15.125" style="11" customWidth="1"/>
    <col min="1535" max="1535" width="5.25" style="11" customWidth="1"/>
    <col min="1536" max="1536" width="5.75" style="11" bestFit="1" customWidth="1"/>
    <col min="1537" max="1537" width="30.625" style="11" customWidth="1"/>
    <col min="1538" max="1542" width="16.625" style="11" customWidth="1"/>
    <col min="1543" max="1543" width="11.625" style="11" customWidth="1"/>
    <col min="1544" max="1544" width="19.5" style="11" customWidth="1"/>
    <col min="1545" max="1545" width="19.375" style="11" customWidth="1"/>
    <col min="1546" max="1546" width="20.875" style="11" customWidth="1"/>
    <col min="1547" max="1547" width="17.5" style="11" customWidth="1"/>
    <col min="1548" max="1548" width="20.875" style="11" customWidth="1"/>
    <col min="1549" max="1549" width="19" style="11" customWidth="1"/>
    <col min="1550" max="1550" width="18.25" style="11" customWidth="1"/>
    <col min="1551" max="1551" width="4.375" style="11" customWidth="1"/>
    <col min="1552" max="1788" width="9" style="11"/>
    <col min="1789" max="1789" width="1" style="11" customWidth="1"/>
    <col min="1790" max="1790" width="15.125" style="11" customWidth="1"/>
    <col min="1791" max="1791" width="5.25" style="11" customWidth="1"/>
    <col min="1792" max="1792" width="5.75" style="11" bestFit="1" customWidth="1"/>
    <col min="1793" max="1793" width="30.625" style="11" customWidth="1"/>
    <col min="1794" max="1798" width="16.625" style="11" customWidth="1"/>
    <col min="1799" max="1799" width="11.625" style="11" customWidth="1"/>
    <col min="1800" max="1800" width="19.5" style="11" customWidth="1"/>
    <col min="1801" max="1801" width="19.375" style="11" customWidth="1"/>
    <col min="1802" max="1802" width="20.875" style="11" customWidth="1"/>
    <col min="1803" max="1803" width="17.5" style="11" customWidth="1"/>
    <col min="1804" max="1804" width="20.875" style="11" customWidth="1"/>
    <col min="1805" max="1805" width="19" style="11" customWidth="1"/>
    <col min="1806" max="1806" width="18.25" style="11" customWidth="1"/>
    <col min="1807" max="1807" width="4.375" style="11" customWidth="1"/>
    <col min="1808" max="2044" width="9" style="11"/>
    <col min="2045" max="2045" width="1" style="11" customWidth="1"/>
    <col min="2046" max="2046" width="15.125" style="11" customWidth="1"/>
    <col min="2047" max="2047" width="5.25" style="11" customWidth="1"/>
    <col min="2048" max="2048" width="5.75" style="11" bestFit="1" customWidth="1"/>
    <col min="2049" max="2049" width="30.625" style="11" customWidth="1"/>
    <col min="2050" max="2054" width="16.625" style="11" customWidth="1"/>
    <col min="2055" max="2055" width="11.625" style="11" customWidth="1"/>
    <col min="2056" max="2056" width="19.5" style="11" customWidth="1"/>
    <col min="2057" max="2057" width="19.375" style="11" customWidth="1"/>
    <col min="2058" max="2058" width="20.875" style="11" customWidth="1"/>
    <col min="2059" max="2059" width="17.5" style="11" customWidth="1"/>
    <col min="2060" max="2060" width="20.875" style="11" customWidth="1"/>
    <col min="2061" max="2061" width="19" style="11" customWidth="1"/>
    <col min="2062" max="2062" width="18.25" style="11" customWidth="1"/>
    <col min="2063" max="2063" width="4.375" style="11" customWidth="1"/>
    <col min="2064" max="2300" width="9" style="11"/>
    <col min="2301" max="2301" width="1" style="11" customWidth="1"/>
    <col min="2302" max="2302" width="15.125" style="11" customWidth="1"/>
    <col min="2303" max="2303" width="5.25" style="11" customWidth="1"/>
    <col min="2304" max="2304" width="5.75" style="11" bestFit="1" customWidth="1"/>
    <col min="2305" max="2305" width="30.625" style="11" customWidth="1"/>
    <col min="2306" max="2310" width="16.625" style="11" customWidth="1"/>
    <col min="2311" max="2311" width="11.625" style="11" customWidth="1"/>
    <col min="2312" max="2312" width="19.5" style="11" customWidth="1"/>
    <col min="2313" max="2313" width="19.375" style="11" customWidth="1"/>
    <col min="2314" max="2314" width="20.875" style="11" customWidth="1"/>
    <col min="2315" max="2315" width="17.5" style="11" customWidth="1"/>
    <col min="2316" max="2316" width="20.875" style="11" customWidth="1"/>
    <col min="2317" max="2317" width="19" style="11" customWidth="1"/>
    <col min="2318" max="2318" width="18.25" style="11" customWidth="1"/>
    <col min="2319" max="2319" width="4.375" style="11" customWidth="1"/>
    <col min="2320" max="2556" width="9" style="11"/>
    <col min="2557" max="2557" width="1" style="11" customWidth="1"/>
    <col min="2558" max="2558" width="15.125" style="11" customWidth="1"/>
    <col min="2559" max="2559" width="5.25" style="11" customWidth="1"/>
    <col min="2560" max="2560" width="5.75" style="11" bestFit="1" customWidth="1"/>
    <col min="2561" max="2561" width="30.625" style="11" customWidth="1"/>
    <col min="2562" max="2566" width="16.625" style="11" customWidth="1"/>
    <col min="2567" max="2567" width="11.625" style="11" customWidth="1"/>
    <col min="2568" max="2568" width="19.5" style="11" customWidth="1"/>
    <col min="2569" max="2569" width="19.375" style="11" customWidth="1"/>
    <col min="2570" max="2570" width="20.875" style="11" customWidth="1"/>
    <col min="2571" max="2571" width="17.5" style="11" customWidth="1"/>
    <col min="2572" max="2572" width="20.875" style="11" customWidth="1"/>
    <col min="2573" max="2573" width="19" style="11" customWidth="1"/>
    <col min="2574" max="2574" width="18.25" style="11" customWidth="1"/>
    <col min="2575" max="2575" width="4.375" style="11" customWidth="1"/>
    <col min="2576" max="2812" width="9" style="11"/>
    <col min="2813" max="2813" width="1" style="11" customWidth="1"/>
    <col min="2814" max="2814" width="15.125" style="11" customWidth="1"/>
    <col min="2815" max="2815" width="5.25" style="11" customWidth="1"/>
    <col min="2816" max="2816" width="5.75" style="11" bestFit="1" customWidth="1"/>
    <col min="2817" max="2817" width="30.625" style="11" customWidth="1"/>
    <col min="2818" max="2822" width="16.625" style="11" customWidth="1"/>
    <col min="2823" max="2823" width="11.625" style="11" customWidth="1"/>
    <col min="2824" max="2824" width="19.5" style="11" customWidth="1"/>
    <col min="2825" max="2825" width="19.375" style="11" customWidth="1"/>
    <col min="2826" max="2826" width="20.875" style="11" customWidth="1"/>
    <col min="2827" max="2827" width="17.5" style="11" customWidth="1"/>
    <col min="2828" max="2828" width="20.875" style="11" customWidth="1"/>
    <col min="2829" max="2829" width="19" style="11" customWidth="1"/>
    <col min="2830" max="2830" width="18.25" style="11" customWidth="1"/>
    <col min="2831" max="2831" width="4.375" style="11" customWidth="1"/>
    <col min="2832" max="3068" width="9" style="11"/>
    <col min="3069" max="3069" width="1" style="11" customWidth="1"/>
    <col min="3070" max="3070" width="15.125" style="11" customWidth="1"/>
    <col min="3071" max="3071" width="5.25" style="11" customWidth="1"/>
    <col min="3072" max="3072" width="5.75" style="11" bestFit="1" customWidth="1"/>
    <col min="3073" max="3073" width="30.625" style="11" customWidth="1"/>
    <col min="3074" max="3078" width="16.625" style="11" customWidth="1"/>
    <col min="3079" max="3079" width="11.625" style="11" customWidth="1"/>
    <col min="3080" max="3080" width="19.5" style="11" customWidth="1"/>
    <col min="3081" max="3081" width="19.375" style="11" customWidth="1"/>
    <col min="3082" max="3082" width="20.875" style="11" customWidth="1"/>
    <col min="3083" max="3083" width="17.5" style="11" customWidth="1"/>
    <col min="3084" max="3084" width="20.875" style="11" customWidth="1"/>
    <col min="3085" max="3085" width="19" style="11" customWidth="1"/>
    <col min="3086" max="3086" width="18.25" style="11" customWidth="1"/>
    <col min="3087" max="3087" width="4.375" style="11" customWidth="1"/>
    <col min="3088" max="3324" width="9" style="11"/>
    <col min="3325" max="3325" width="1" style="11" customWidth="1"/>
    <col min="3326" max="3326" width="15.125" style="11" customWidth="1"/>
    <col min="3327" max="3327" width="5.25" style="11" customWidth="1"/>
    <col min="3328" max="3328" width="5.75" style="11" bestFit="1" customWidth="1"/>
    <col min="3329" max="3329" width="30.625" style="11" customWidth="1"/>
    <col min="3330" max="3334" width="16.625" style="11" customWidth="1"/>
    <col min="3335" max="3335" width="11.625" style="11" customWidth="1"/>
    <col min="3336" max="3336" width="19.5" style="11" customWidth="1"/>
    <col min="3337" max="3337" width="19.375" style="11" customWidth="1"/>
    <col min="3338" max="3338" width="20.875" style="11" customWidth="1"/>
    <col min="3339" max="3339" width="17.5" style="11" customWidth="1"/>
    <col min="3340" max="3340" width="20.875" style="11" customWidth="1"/>
    <col min="3341" max="3341" width="19" style="11" customWidth="1"/>
    <col min="3342" max="3342" width="18.25" style="11" customWidth="1"/>
    <col min="3343" max="3343" width="4.375" style="11" customWidth="1"/>
    <col min="3344" max="3580" width="9" style="11"/>
    <col min="3581" max="3581" width="1" style="11" customWidth="1"/>
    <col min="3582" max="3582" width="15.125" style="11" customWidth="1"/>
    <col min="3583" max="3583" width="5.25" style="11" customWidth="1"/>
    <col min="3584" max="3584" width="5.75" style="11" bestFit="1" customWidth="1"/>
    <col min="3585" max="3585" width="30.625" style="11" customWidth="1"/>
    <col min="3586" max="3590" width="16.625" style="11" customWidth="1"/>
    <col min="3591" max="3591" width="11.625" style="11" customWidth="1"/>
    <col min="3592" max="3592" width="19.5" style="11" customWidth="1"/>
    <col min="3593" max="3593" width="19.375" style="11" customWidth="1"/>
    <col min="3594" max="3594" width="20.875" style="11" customWidth="1"/>
    <col min="3595" max="3595" width="17.5" style="11" customWidth="1"/>
    <col min="3596" max="3596" width="20.875" style="11" customWidth="1"/>
    <col min="3597" max="3597" width="19" style="11" customWidth="1"/>
    <col min="3598" max="3598" width="18.25" style="11" customWidth="1"/>
    <col min="3599" max="3599" width="4.375" style="11" customWidth="1"/>
    <col min="3600" max="3836" width="9" style="11"/>
    <col min="3837" max="3837" width="1" style="11" customWidth="1"/>
    <col min="3838" max="3838" width="15.125" style="11" customWidth="1"/>
    <col min="3839" max="3839" width="5.25" style="11" customWidth="1"/>
    <col min="3840" max="3840" width="5.75" style="11" bestFit="1" customWidth="1"/>
    <col min="3841" max="3841" width="30.625" style="11" customWidth="1"/>
    <col min="3842" max="3846" width="16.625" style="11" customWidth="1"/>
    <col min="3847" max="3847" width="11.625" style="11" customWidth="1"/>
    <col min="3848" max="3848" width="19.5" style="11" customWidth="1"/>
    <col min="3849" max="3849" width="19.375" style="11" customWidth="1"/>
    <col min="3850" max="3850" width="20.875" style="11" customWidth="1"/>
    <col min="3851" max="3851" width="17.5" style="11" customWidth="1"/>
    <col min="3852" max="3852" width="20.875" style="11" customWidth="1"/>
    <col min="3853" max="3853" width="19" style="11" customWidth="1"/>
    <col min="3854" max="3854" width="18.25" style="11" customWidth="1"/>
    <col min="3855" max="3855" width="4.375" style="11" customWidth="1"/>
    <col min="3856" max="4092" width="9" style="11"/>
    <col min="4093" max="4093" width="1" style="11" customWidth="1"/>
    <col min="4094" max="4094" width="15.125" style="11" customWidth="1"/>
    <col min="4095" max="4095" width="5.25" style="11" customWidth="1"/>
    <col min="4096" max="4096" width="5.75" style="11" bestFit="1" customWidth="1"/>
    <col min="4097" max="4097" width="30.625" style="11" customWidth="1"/>
    <col min="4098" max="4102" width="16.625" style="11" customWidth="1"/>
    <col min="4103" max="4103" width="11.625" style="11" customWidth="1"/>
    <col min="4104" max="4104" width="19.5" style="11" customWidth="1"/>
    <col min="4105" max="4105" width="19.375" style="11" customWidth="1"/>
    <col min="4106" max="4106" width="20.875" style="11" customWidth="1"/>
    <col min="4107" max="4107" width="17.5" style="11" customWidth="1"/>
    <col min="4108" max="4108" width="20.875" style="11" customWidth="1"/>
    <col min="4109" max="4109" width="19" style="11" customWidth="1"/>
    <col min="4110" max="4110" width="18.25" style="11" customWidth="1"/>
    <col min="4111" max="4111" width="4.375" style="11" customWidth="1"/>
    <col min="4112" max="4348" width="9" style="11"/>
    <col min="4349" max="4349" width="1" style="11" customWidth="1"/>
    <col min="4350" max="4350" width="15.125" style="11" customWidth="1"/>
    <col min="4351" max="4351" width="5.25" style="11" customWidth="1"/>
    <col min="4352" max="4352" width="5.75" style="11" bestFit="1" customWidth="1"/>
    <col min="4353" max="4353" width="30.625" style="11" customWidth="1"/>
    <col min="4354" max="4358" width="16.625" style="11" customWidth="1"/>
    <col min="4359" max="4359" width="11.625" style="11" customWidth="1"/>
    <col min="4360" max="4360" width="19.5" style="11" customWidth="1"/>
    <col min="4361" max="4361" width="19.375" style="11" customWidth="1"/>
    <col min="4362" max="4362" width="20.875" style="11" customWidth="1"/>
    <col min="4363" max="4363" width="17.5" style="11" customWidth="1"/>
    <col min="4364" max="4364" width="20.875" style="11" customWidth="1"/>
    <col min="4365" max="4365" width="19" style="11" customWidth="1"/>
    <col min="4366" max="4366" width="18.25" style="11" customWidth="1"/>
    <col min="4367" max="4367" width="4.375" style="11" customWidth="1"/>
    <col min="4368" max="4604" width="9" style="11"/>
    <col min="4605" max="4605" width="1" style="11" customWidth="1"/>
    <col min="4606" max="4606" width="15.125" style="11" customWidth="1"/>
    <col min="4607" max="4607" width="5.25" style="11" customWidth="1"/>
    <col min="4608" max="4608" width="5.75" style="11" bestFit="1" customWidth="1"/>
    <col min="4609" max="4609" width="30.625" style="11" customWidth="1"/>
    <col min="4610" max="4614" width="16.625" style="11" customWidth="1"/>
    <col min="4615" max="4615" width="11.625" style="11" customWidth="1"/>
    <col min="4616" max="4616" width="19.5" style="11" customWidth="1"/>
    <col min="4617" max="4617" width="19.375" style="11" customWidth="1"/>
    <col min="4618" max="4618" width="20.875" style="11" customWidth="1"/>
    <col min="4619" max="4619" width="17.5" style="11" customWidth="1"/>
    <col min="4620" max="4620" width="20.875" style="11" customWidth="1"/>
    <col min="4621" max="4621" width="19" style="11" customWidth="1"/>
    <col min="4622" max="4622" width="18.25" style="11" customWidth="1"/>
    <col min="4623" max="4623" width="4.375" style="11" customWidth="1"/>
    <col min="4624" max="4860" width="9" style="11"/>
    <col min="4861" max="4861" width="1" style="11" customWidth="1"/>
    <col min="4862" max="4862" width="15.125" style="11" customWidth="1"/>
    <col min="4863" max="4863" width="5.25" style="11" customWidth="1"/>
    <col min="4864" max="4864" width="5.75" style="11" bestFit="1" customWidth="1"/>
    <col min="4865" max="4865" width="30.625" style="11" customWidth="1"/>
    <col min="4866" max="4870" width="16.625" style="11" customWidth="1"/>
    <col min="4871" max="4871" width="11.625" style="11" customWidth="1"/>
    <col min="4872" max="4872" width="19.5" style="11" customWidth="1"/>
    <col min="4873" max="4873" width="19.375" style="11" customWidth="1"/>
    <col min="4874" max="4874" width="20.875" style="11" customWidth="1"/>
    <col min="4875" max="4875" width="17.5" style="11" customWidth="1"/>
    <col min="4876" max="4876" width="20.875" style="11" customWidth="1"/>
    <col min="4877" max="4877" width="19" style="11" customWidth="1"/>
    <col min="4878" max="4878" width="18.25" style="11" customWidth="1"/>
    <col min="4879" max="4879" width="4.375" style="11" customWidth="1"/>
    <col min="4880" max="5116" width="9" style="11"/>
    <col min="5117" max="5117" width="1" style="11" customWidth="1"/>
    <col min="5118" max="5118" width="15.125" style="11" customWidth="1"/>
    <col min="5119" max="5119" width="5.25" style="11" customWidth="1"/>
    <col min="5120" max="5120" width="5.75" style="11" bestFit="1" customWidth="1"/>
    <col min="5121" max="5121" width="30.625" style="11" customWidth="1"/>
    <col min="5122" max="5126" width="16.625" style="11" customWidth="1"/>
    <col min="5127" max="5127" width="11.625" style="11" customWidth="1"/>
    <col min="5128" max="5128" width="19.5" style="11" customWidth="1"/>
    <col min="5129" max="5129" width="19.375" style="11" customWidth="1"/>
    <col min="5130" max="5130" width="20.875" style="11" customWidth="1"/>
    <col min="5131" max="5131" width="17.5" style="11" customWidth="1"/>
    <col min="5132" max="5132" width="20.875" style="11" customWidth="1"/>
    <col min="5133" max="5133" width="19" style="11" customWidth="1"/>
    <col min="5134" max="5134" width="18.25" style="11" customWidth="1"/>
    <col min="5135" max="5135" width="4.375" style="11" customWidth="1"/>
    <col min="5136" max="5372" width="9" style="11"/>
    <col min="5373" max="5373" width="1" style="11" customWidth="1"/>
    <col min="5374" max="5374" width="15.125" style="11" customWidth="1"/>
    <col min="5375" max="5375" width="5.25" style="11" customWidth="1"/>
    <col min="5376" max="5376" width="5.75" style="11" bestFit="1" customWidth="1"/>
    <col min="5377" max="5377" width="30.625" style="11" customWidth="1"/>
    <col min="5378" max="5382" width="16.625" style="11" customWidth="1"/>
    <col min="5383" max="5383" width="11.625" style="11" customWidth="1"/>
    <col min="5384" max="5384" width="19.5" style="11" customWidth="1"/>
    <col min="5385" max="5385" width="19.375" style="11" customWidth="1"/>
    <col min="5386" max="5386" width="20.875" style="11" customWidth="1"/>
    <col min="5387" max="5387" width="17.5" style="11" customWidth="1"/>
    <col min="5388" max="5388" width="20.875" style="11" customWidth="1"/>
    <col min="5389" max="5389" width="19" style="11" customWidth="1"/>
    <col min="5390" max="5390" width="18.25" style="11" customWidth="1"/>
    <col min="5391" max="5391" width="4.375" style="11" customWidth="1"/>
    <col min="5392" max="5628" width="9" style="11"/>
    <col min="5629" max="5629" width="1" style="11" customWidth="1"/>
    <col min="5630" max="5630" width="15.125" style="11" customWidth="1"/>
    <col min="5631" max="5631" width="5.25" style="11" customWidth="1"/>
    <col min="5632" max="5632" width="5.75" style="11" bestFit="1" customWidth="1"/>
    <col min="5633" max="5633" width="30.625" style="11" customWidth="1"/>
    <col min="5634" max="5638" width="16.625" style="11" customWidth="1"/>
    <col min="5639" max="5639" width="11.625" style="11" customWidth="1"/>
    <col min="5640" max="5640" width="19.5" style="11" customWidth="1"/>
    <col min="5641" max="5641" width="19.375" style="11" customWidth="1"/>
    <col min="5642" max="5642" width="20.875" style="11" customWidth="1"/>
    <col min="5643" max="5643" width="17.5" style="11" customWidth="1"/>
    <col min="5644" max="5644" width="20.875" style="11" customWidth="1"/>
    <col min="5645" max="5645" width="19" style="11" customWidth="1"/>
    <col min="5646" max="5646" width="18.25" style="11" customWidth="1"/>
    <col min="5647" max="5647" width="4.375" style="11" customWidth="1"/>
    <col min="5648" max="5884" width="9" style="11"/>
    <col min="5885" max="5885" width="1" style="11" customWidth="1"/>
    <col min="5886" max="5886" width="15.125" style="11" customWidth="1"/>
    <col min="5887" max="5887" width="5.25" style="11" customWidth="1"/>
    <col min="5888" max="5888" width="5.75" style="11" bestFit="1" customWidth="1"/>
    <col min="5889" max="5889" width="30.625" style="11" customWidth="1"/>
    <col min="5890" max="5894" width="16.625" style="11" customWidth="1"/>
    <col min="5895" max="5895" width="11.625" style="11" customWidth="1"/>
    <col min="5896" max="5896" width="19.5" style="11" customWidth="1"/>
    <col min="5897" max="5897" width="19.375" style="11" customWidth="1"/>
    <col min="5898" max="5898" width="20.875" style="11" customWidth="1"/>
    <col min="5899" max="5899" width="17.5" style="11" customWidth="1"/>
    <col min="5900" max="5900" width="20.875" style="11" customWidth="1"/>
    <col min="5901" max="5901" width="19" style="11" customWidth="1"/>
    <col min="5902" max="5902" width="18.25" style="11" customWidth="1"/>
    <col min="5903" max="5903" width="4.375" style="11" customWidth="1"/>
    <col min="5904" max="6140" width="9" style="11"/>
    <col min="6141" max="6141" width="1" style="11" customWidth="1"/>
    <col min="6142" max="6142" width="15.125" style="11" customWidth="1"/>
    <col min="6143" max="6143" width="5.25" style="11" customWidth="1"/>
    <col min="6144" max="6144" width="5.75" style="11" bestFit="1" customWidth="1"/>
    <col min="6145" max="6145" width="30.625" style="11" customWidth="1"/>
    <col min="6146" max="6150" width="16.625" style="11" customWidth="1"/>
    <col min="6151" max="6151" width="11.625" style="11" customWidth="1"/>
    <col min="6152" max="6152" width="19.5" style="11" customWidth="1"/>
    <col min="6153" max="6153" width="19.375" style="11" customWidth="1"/>
    <col min="6154" max="6154" width="20.875" style="11" customWidth="1"/>
    <col min="6155" max="6155" width="17.5" style="11" customWidth="1"/>
    <col min="6156" max="6156" width="20.875" style="11" customWidth="1"/>
    <col min="6157" max="6157" width="19" style="11" customWidth="1"/>
    <col min="6158" max="6158" width="18.25" style="11" customWidth="1"/>
    <col min="6159" max="6159" width="4.375" style="11" customWidth="1"/>
    <col min="6160" max="6396" width="9" style="11"/>
    <col min="6397" max="6397" width="1" style="11" customWidth="1"/>
    <col min="6398" max="6398" width="15.125" style="11" customWidth="1"/>
    <col min="6399" max="6399" width="5.25" style="11" customWidth="1"/>
    <col min="6400" max="6400" width="5.75" style="11" bestFit="1" customWidth="1"/>
    <col min="6401" max="6401" width="30.625" style="11" customWidth="1"/>
    <col min="6402" max="6406" width="16.625" style="11" customWidth="1"/>
    <col min="6407" max="6407" width="11.625" style="11" customWidth="1"/>
    <col min="6408" max="6408" width="19.5" style="11" customWidth="1"/>
    <col min="6409" max="6409" width="19.375" style="11" customWidth="1"/>
    <col min="6410" max="6410" width="20.875" style="11" customWidth="1"/>
    <col min="6411" max="6411" width="17.5" style="11" customWidth="1"/>
    <col min="6412" max="6412" width="20.875" style="11" customWidth="1"/>
    <col min="6413" max="6413" width="19" style="11" customWidth="1"/>
    <col min="6414" max="6414" width="18.25" style="11" customWidth="1"/>
    <col min="6415" max="6415" width="4.375" style="11" customWidth="1"/>
    <col min="6416" max="6652" width="9" style="11"/>
    <col min="6653" max="6653" width="1" style="11" customWidth="1"/>
    <col min="6654" max="6654" width="15.125" style="11" customWidth="1"/>
    <col min="6655" max="6655" width="5.25" style="11" customWidth="1"/>
    <col min="6656" max="6656" width="5.75" style="11" bestFit="1" customWidth="1"/>
    <col min="6657" max="6657" width="30.625" style="11" customWidth="1"/>
    <col min="6658" max="6662" width="16.625" style="11" customWidth="1"/>
    <col min="6663" max="6663" width="11.625" style="11" customWidth="1"/>
    <col min="6664" max="6664" width="19.5" style="11" customWidth="1"/>
    <col min="6665" max="6665" width="19.375" style="11" customWidth="1"/>
    <col min="6666" max="6666" width="20.875" style="11" customWidth="1"/>
    <col min="6667" max="6667" width="17.5" style="11" customWidth="1"/>
    <col min="6668" max="6668" width="20.875" style="11" customWidth="1"/>
    <col min="6669" max="6669" width="19" style="11" customWidth="1"/>
    <col min="6670" max="6670" width="18.25" style="11" customWidth="1"/>
    <col min="6671" max="6671" width="4.375" style="11" customWidth="1"/>
    <col min="6672" max="6908" width="9" style="11"/>
    <col min="6909" max="6909" width="1" style="11" customWidth="1"/>
    <col min="6910" max="6910" width="15.125" style="11" customWidth="1"/>
    <col min="6911" max="6911" width="5.25" style="11" customWidth="1"/>
    <col min="6912" max="6912" width="5.75" style="11" bestFit="1" customWidth="1"/>
    <col min="6913" max="6913" width="30.625" style="11" customWidth="1"/>
    <col min="6914" max="6918" width="16.625" style="11" customWidth="1"/>
    <col min="6919" max="6919" width="11.625" style="11" customWidth="1"/>
    <col min="6920" max="6920" width="19.5" style="11" customWidth="1"/>
    <col min="6921" max="6921" width="19.375" style="11" customWidth="1"/>
    <col min="6922" max="6922" width="20.875" style="11" customWidth="1"/>
    <col min="6923" max="6923" width="17.5" style="11" customWidth="1"/>
    <col min="6924" max="6924" width="20.875" style="11" customWidth="1"/>
    <col min="6925" max="6925" width="19" style="11" customWidth="1"/>
    <col min="6926" max="6926" width="18.25" style="11" customWidth="1"/>
    <col min="6927" max="6927" width="4.375" style="11" customWidth="1"/>
    <col min="6928" max="7164" width="9" style="11"/>
    <col min="7165" max="7165" width="1" style="11" customWidth="1"/>
    <col min="7166" max="7166" width="15.125" style="11" customWidth="1"/>
    <col min="7167" max="7167" width="5.25" style="11" customWidth="1"/>
    <col min="7168" max="7168" width="5.75" style="11" bestFit="1" customWidth="1"/>
    <col min="7169" max="7169" width="30.625" style="11" customWidth="1"/>
    <col min="7170" max="7174" width="16.625" style="11" customWidth="1"/>
    <col min="7175" max="7175" width="11.625" style="11" customWidth="1"/>
    <col min="7176" max="7176" width="19.5" style="11" customWidth="1"/>
    <col min="7177" max="7177" width="19.375" style="11" customWidth="1"/>
    <col min="7178" max="7178" width="20.875" style="11" customWidth="1"/>
    <col min="7179" max="7179" width="17.5" style="11" customWidth="1"/>
    <col min="7180" max="7180" width="20.875" style="11" customWidth="1"/>
    <col min="7181" max="7181" width="19" style="11" customWidth="1"/>
    <col min="7182" max="7182" width="18.25" style="11" customWidth="1"/>
    <col min="7183" max="7183" width="4.375" style="11" customWidth="1"/>
    <col min="7184" max="7420" width="9" style="11"/>
    <col min="7421" max="7421" width="1" style="11" customWidth="1"/>
    <col min="7422" max="7422" width="15.125" style="11" customWidth="1"/>
    <col min="7423" max="7423" width="5.25" style="11" customWidth="1"/>
    <col min="7424" max="7424" width="5.75" style="11" bestFit="1" customWidth="1"/>
    <col min="7425" max="7425" width="30.625" style="11" customWidth="1"/>
    <col min="7426" max="7430" width="16.625" style="11" customWidth="1"/>
    <col min="7431" max="7431" width="11.625" style="11" customWidth="1"/>
    <col min="7432" max="7432" width="19.5" style="11" customWidth="1"/>
    <col min="7433" max="7433" width="19.375" style="11" customWidth="1"/>
    <col min="7434" max="7434" width="20.875" style="11" customWidth="1"/>
    <col min="7435" max="7435" width="17.5" style="11" customWidth="1"/>
    <col min="7436" max="7436" width="20.875" style="11" customWidth="1"/>
    <col min="7437" max="7437" width="19" style="11" customWidth="1"/>
    <col min="7438" max="7438" width="18.25" style="11" customWidth="1"/>
    <col min="7439" max="7439" width="4.375" style="11" customWidth="1"/>
    <col min="7440" max="7676" width="9" style="11"/>
    <col min="7677" max="7677" width="1" style="11" customWidth="1"/>
    <col min="7678" max="7678" width="15.125" style="11" customWidth="1"/>
    <col min="7679" max="7679" width="5.25" style="11" customWidth="1"/>
    <col min="7680" max="7680" width="5.75" style="11" bestFit="1" customWidth="1"/>
    <col min="7681" max="7681" width="30.625" style="11" customWidth="1"/>
    <col min="7682" max="7686" width="16.625" style="11" customWidth="1"/>
    <col min="7687" max="7687" width="11.625" style="11" customWidth="1"/>
    <col min="7688" max="7688" width="19.5" style="11" customWidth="1"/>
    <col min="7689" max="7689" width="19.375" style="11" customWidth="1"/>
    <col min="7690" max="7690" width="20.875" style="11" customWidth="1"/>
    <col min="7691" max="7691" width="17.5" style="11" customWidth="1"/>
    <col min="7692" max="7692" width="20.875" style="11" customWidth="1"/>
    <col min="7693" max="7693" width="19" style="11" customWidth="1"/>
    <col min="7694" max="7694" width="18.25" style="11" customWidth="1"/>
    <col min="7695" max="7695" width="4.375" style="11" customWidth="1"/>
    <col min="7696" max="7932" width="9" style="11"/>
    <col min="7933" max="7933" width="1" style="11" customWidth="1"/>
    <col min="7934" max="7934" width="15.125" style="11" customWidth="1"/>
    <col min="7935" max="7935" width="5.25" style="11" customWidth="1"/>
    <col min="7936" max="7936" width="5.75" style="11" bestFit="1" customWidth="1"/>
    <col min="7937" max="7937" width="30.625" style="11" customWidth="1"/>
    <col min="7938" max="7942" width="16.625" style="11" customWidth="1"/>
    <col min="7943" max="7943" width="11.625" style="11" customWidth="1"/>
    <col min="7944" max="7944" width="19.5" style="11" customWidth="1"/>
    <col min="7945" max="7945" width="19.375" style="11" customWidth="1"/>
    <col min="7946" max="7946" width="20.875" style="11" customWidth="1"/>
    <col min="7947" max="7947" width="17.5" style="11" customWidth="1"/>
    <col min="7948" max="7948" width="20.875" style="11" customWidth="1"/>
    <col min="7949" max="7949" width="19" style="11" customWidth="1"/>
    <col min="7950" max="7950" width="18.25" style="11" customWidth="1"/>
    <col min="7951" max="7951" width="4.375" style="11" customWidth="1"/>
    <col min="7952" max="8188" width="9" style="11"/>
    <col min="8189" max="8189" width="1" style="11" customWidth="1"/>
    <col min="8190" max="8190" width="15.125" style="11" customWidth="1"/>
    <col min="8191" max="8191" width="5.25" style="11" customWidth="1"/>
    <col min="8192" max="8192" width="5.75" style="11" bestFit="1" customWidth="1"/>
    <col min="8193" max="8193" width="30.625" style="11" customWidth="1"/>
    <col min="8194" max="8198" width="16.625" style="11" customWidth="1"/>
    <col min="8199" max="8199" width="11.625" style="11" customWidth="1"/>
    <col min="8200" max="8200" width="19.5" style="11" customWidth="1"/>
    <col min="8201" max="8201" width="19.375" style="11" customWidth="1"/>
    <col min="8202" max="8202" width="20.875" style="11" customWidth="1"/>
    <col min="8203" max="8203" width="17.5" style="11" customWidth="1"/>
    <col min="8204" max="8204" width="20.875" style="11" customWidth="1"/>
    <col min="8205" max="8205" width="19" style="11" customWidth="1"/>
    <col min="8206" max="8206" width="18.25" style="11" customWidth="1"/>
    <col min="8207" max="8207" width="4.375" style="11" customWidth="1"/>
    <col min="8208" max="8444" width="9" style="11"/>
    <col min="8445" max="8445" width="1" style="11" customWidth="1"/>
    <col min="8446" max="8446" width="15.125" style="11" customWidth="1"/>
    <col min="8447" max="8447" width="5.25" style="11" customWidth="1"/>
    <col min="8448" max="8448" width="5.75" style="11" bestFit="1" customWidth="1"/>
    <col min="8449" max="8449" width="30.625" style="11" customWidth="1"/>
    <col min="8450" max="8454" width="16.625" style="11" customWidth="1"/>
    <col min="8455" max="8455" width="11.625" style="11" customWidth="1"/>
    <col min="8456" max="8456" width="19.5" style="11" customWidth="1"/>
    <col min="8457" max="8457" width="19.375" style="11" customWidth="1"/>
    <col min="8458" max="8458" width="20.875" style="11" customWidth="1"/>
    <col min="8459" max="8459" width="17.5" style="11" customWidth="1"/>
    <col min="8460" max="8460" width="20.875" style="11" customWidth="1"/>
    <col min="8461" max="8461" width="19" style="11" customWidth="1"/>
    <col min="8462" max="8462" width="18.25" style="11" customWidth="1"/>
    <col min="8463" max="8463" width="4.375" style="11" customWidth="1"/>
    <col min="8464" max="8700" width="9" style="11"/>
    <col min="8701" max="8701" width="1" style="11" customWidth="1"/>
    <col min="8702" max="8702" width="15.125" style="11" customWidth="1"/>
    <col min="8703" max="8703" width="5.25" style="11" customWidth="1"/>
    <col min="8704" max="8704" width="5.75" style="11" bestFit="1" customWidth="1"/>
    <col min="8705" max="8705" width="30.625" style="11" customWidth="1"/>
    <col min="8706" max="8710" width="16.625" style="11" customWidth="1"/>
    <col min="8711" max="8711" width="11.625" style="11" customWidth="1"/>
    <col min="8712" max="8712" width="19.5" style="11" customWidth="1"/>
    <col min="8713" max="8713" width="19.375" style="11" customWidth="1"/>
    <col min="8714" max="8714" width="20.875" style="11" customWidth="1"/>
    <col min="8715" max="8715" width="17.5" style="11" customWidth="1"/>
    <col min="8716" max="8716" width="20.875" style="11" customWidth="1"/>
    <col min="8717" max="8717" width="19" style="11" customWidth="1"/>
    <col min="8718" max="8718" width="18.25" style="11" customWidth="1"/>
    <col min="8719" max="8719" width="4.375" style="11" customWidth="1"/>
    <col min="8720" max="8956" width="9" style="11"/>
    <col min="8957" max="8957" width="1" style="11" customWidth="1"/>
    <col min="8958" max="8958" width="15.125" style="11" customWidth="1"/>
    <col min="8959" max="8959" width="5.25" style="11" customWidth="1"/>
    <col min="8960" max="8960" width="5.75" style="11" bestFit="1" customWidth="1"/>
    <col min="8961" max="8961" width="30.625" style="11" customWidth="1"/>
    <col min="8962" max="8966" width="16.625" style="11" customWidth="1"/>
    <col min="8967" max="8967" width="11.625" style="11" customWidth="1"/>
    <col min="8968" max="8968" width="19.5" style="11" customWidth="1"/>
    <col min="8969" max="8969" width="19.375" style="11" customWidth="1"/>
    <col min="8970" max="8970" width="20.875" style="11" customWidth="1"/>
    <col min="8971" max="8971" width="17.5" style="11" customWidth="1"/>
    <col min="8972" max="8972" width="20.875" style="11" customWidth="1"/>
    <col min="8973" max="8973" width="19" style="11" customWidth="1"/>
    <col min="8974" max="8974" width="18.25" style="11" customWidth="1"/>
    <col min="8975" max="8975" width="4.375" style="11" customWidth="1"/>
    <col min="8976" max="9212" width="9" style="11"/>
    <col min="9213" max="9213" width="1" style="11" customWidth="1"/>
    <col min="9214" max="9214" width="15.125" style="11" customWidth="1"/>
    <col min="9215" max="9215" width="5.25" style="11" customWidth="1"/>
    <col min="9216" max="9216" width="5.75" style="11" bestFit="1" customWidth="1"/>
    <col min="9217" max="9217" width="30.625" style="11" customWidth="1"/>
    <col min="9218" max="9222" width="16.625" style="11" customWidth="1"/>
    <col min="9223" max="9223" width="11.625" style="11" customWidth="1"/>
    <col min="9224" max="9224" width="19.5" style="11" customWidth="1"/>
    <col min="9225" max="9225" width="19.375" style="11" customWidth="1"/>
    <col min="9226" max="9226" width="20.875" style="11" customWidth="1"/>
    <col min="9227" max="9227" width="17.5" style="11" customWidth="1"/>
    <col min="9228" max="9228" width="20.875" style="11" customWidth="1"/>
    <col min="9229" max="9229" width="19" style="11" customWidth="1"/>
    <col min="9230" max="9230" width="18.25" style="11" customWidth="1"/>
    <col min="9231" max="9231" width="4.375" style="11" customWidth="1"/>
    <col min="9232" max="9468" width="9" style="11"/>
    <col min="9469" max="9469" width="1" style="11" customWidth="1"/>
    <col min="9470" max="9470" width="15.125" style="11" customWidth="1"/>
    <col min="9471" max="9471" width="5.25" style="11" customWidth="1"/>
    <col min="9472" max="9472" width="5.75" style="11" bestFit="1" customWidth="1"/>
    <col min="9473" max="9473" width="30.625" style="11" customWidth="1"/>
    <col min="9474" max="9478" width="16.625" style="11" customWidth="1"/>
    <col min="9479" max="9479" width="11.625" style="11" customWidth="1"/>
    <col min="9480" max="9480" width="19.5" style="11" customWidth="1"/>
    <col min="9481" max="9481" width="19.375" style="11" customWidth="1"/>
    <col min="9482" max="9482" width="20.875" style="11" customWidth="1"/>
    <col min="9483" max="9483" width="17.5" style="11" customWidth="1"/>
    <col min="9484" max="9484" width="20.875" style="11" customWidth="1"/>
    <col min="9485" max="9485" width="19" style="11" customWidth="1"/>
    <col min="9486" max="9486" width="18.25" style="11" customWidth="1"/>
    <col min="9487" max="9487" width="4.375" style="11" customWidth="1"/>
    <col min="9488" max="9724" width="9" style="11"/>
    <col min="9725" max="9725" width="1" style="11" customWidth="1"/>
    <col min="9726" max="9726" width="15.125" style="11" customWidth="1"/>
    <col min="9727" max="9727" width="5.25" style="11" customWidth="1"/>
    <col min="9728" max="9728" width="5.75" style="11" bestFit="1" customWidth="1"/>
    <col min="9729" max="9729" width="30.625" style="11" customWidth="1"/>
    <col min="9730" max="9734" width="16.625" style="11" customWidth="1"/>
    <col min="9735" max="9735" width="11.625" style="11" customWidth="1"/>
    <col min="9736" max="9736" width="19.5" style="11" customWidth="1"/>
    <col min="9737" max="9737" width="19.375" style="11" customWidth="1"/>
    <col min="9738" max="9738" width="20.875" style="11" customWidth="1"/>
    <col min="9739" max="9739" width="17.5" style="11" customWidth="1"/>
    <col min="9740" max="9740" width="20.875" style="11" customWidth="1"/>
    <col min="9741" max="9741" width="19" style="11" customWidth="1"/>
    <col min="9742" max="9742" width="18.25" style="11" customWidth="1"/>
    <col min="9743" max="9743" width="4.375" style="11" customWidth="1"/>
    <col min="9744" max="9980" width="9" style="11"/>
    <col min="9981" max="9981" width="1" style="11" customWidth="1"/>
    <col min="9982" max="9982" width="15.125" style="11" customWidth="1"/>
    <col min="9983" max="9983" width="5.25" style="11" customWidth="1"/>
    <col min="9984" max="9984" width="5.75" style="11" bestFit="1" customWidth="1"/>
    <col min="9985" max="9985" width="30.625" style="11" customWidth="1"/>
    <col min="9986" max="9990" width="16.625" style="11" customWidth="1"/>
    <col min="9991" max="9991" width="11.625" style="11" customWidth="1"/>
    <col min="9992" max="9992" width="19.5" style="11" customWidth="1"/>
    <col min="9993" max="9993" width="19.375" style="11" customWidth="1"/>
    <col min="9994" max="9994" width="20.875" style="11" customWidth="1"/>
    <col min="9995" max="9995" width="17.5" style="11" customWidth="1"/>
    <col min="9996" max="9996" width="20.875" style="11" customWidth="1"/>
    <col min="9997" max="9997" width="19" style="11" customWidth="1"/>
    <col min="9998" max="9998" width="18.25" style="11" customWidth="1"/>
    <col min="9999" max="9999" width="4.375" style="11" customWidth="1"/>
    <col min="10000" max="10236" width="9" style="11"/>
    <col min="10237" max="10237" width="1" style="11" customWidth="1"/>
    <col min="10238" max="10238" width="15.125" style="11" customWidth="1"/>
    <col min="10239" max="10239" width="5.25" style="11" customWidth="1"/>
    <col min="10240" max="10240" width="5.75" style="11" bestFit="1" customWidth="1"/>
    <col min="10241" max="10241" width="30.625" style="11" customWidth="1"/>
    <col min="10242" max="10246" width="16.625" style="11" customWidth="1"/>
    <col min="10247" max="10247" width="11.625" style="11" customWidth="1"/>
    <col min="10248" max="10248" width="19.5" style="11" customWidth="1"/>
    <col min="10249" max="10249" width="19.375" style="11" customWidth="1"/>
    <col min="10250" max="10250" width="20.875" style="11" customWidth="1"/>
    <col min="10251" max="10251" width="17.5" style="11" customWidth="1"/>
    <col min="10252" max="10252" width="20.875" style="11" customWidth="1"/>
    <col min="10253" max="10253" width="19" style="11" customWidth="1"/>
    <col min="10254" max="10254" width="18.25" style="11" customWidth="1"/>
    <col min="10255" max="10255" width="4.375" style="11" customWidth="1"/>
    <col min="10256" max="10492" width="9" style="11"/>
    <col min="10493" max="10493" width="1" style="11" customWidth="1"/>
    <col min="10494" max="10494" width="15.125" style="11" customWidth="1"/>
    <col min="10495" max="10495" width="5.25" style="11" customWidth="1"/>
    <col min="10496" max="10496" width="5.75" style="11" bestFit="1" customWidth="1"/>
    <col min="10497" max="10497" width="30.625" style="11" customWidth="1"/>
    <col min="10498" max="10502" width="16.625" style="11" customWidth="1"/>
    <col min="10503" max="10503" width="11.625" style="11" customWidth="1"/>
    <col min="10504" max="10504" width="19.5" style="11" customWidth="1"/>
    <col min="10505" max="10505" width="19.375" style="11" customWidth="1"/>
    <col min="10506" max="10506" width="20.875" style="11" customWidth="1"/>
    <col min="10507" max="10507" width="17.5" style="11" customWidth="1"/>
    <col min="10508" max="10508" width="20.875" style="11" customWidth="1"/>
    <col min="10509" max="10509" width="19" style="11" customWidth="1"/>
    <col min="10510" max="10510" width="18.25" style="11" customWidth="1"/>
    <col min="10511" max="10511" width="4.375" style="11" customWidth="1"/>
    <col min="10512" max="10748" width="9" style="11"/>
    <col min="10749" max="10749" width="1" style="11" customWidth="1"/>
    <col min="10750" max="10750" width="15.125" style="11" customWidth="1"/>
    <col min="10751" max="10751" width="5.25" style="11" customWidth="1"/>
    <col min="10752" max="10752" width="5.75" style="11" bestFit="1" customWidth="1"/>
    <col min="10753" max="10753" width="30.625" style="11" customWidth="1"/>
    <col min="10754" max="10758" width="16.625" style="11" customWidth="1"/>
    <col min="10759" max="10759" width="11.625" style="11" customWidth="1"/>
    <col min="10760" max="10760" width="19.5" style="11" customWidth="1"/>
    <col min="10761" max="10761" width="19.375" style="11" customWidth="1"/>
    <col min="10762" max="10762" width="20.875" style="11" customWidth="1"/>
    <col min="10763" max="10763" width="17.5" style="11" customWidth="1"/>
    <col min="10764" max="10764" width="20.875" style="11" customWidth="1"/>
    <col min="10765" max="10765" width="19" style="11" customWidth="1"/>
    <col min="10766" max="10766" width="18.25" style="11" customWidth="1"/>
    <col min="10767" max="10767" width="4.375" style="11" customWidth="1"/>
    <col min="10768" max="11004" width="9" style="11"/>
    <col min="11005" max="11005" width="1" style="11" customWidth="1"/>
    <col min="11006" max="11006" width="15.125" style="11" customWidth="1"/>
    <col min="11007" max="11007" width="5.25" style="11" customWidth="1"/>
    <col min="11008" max="11008" width="5.75" style="11" bestFit="1" customWidth="1"/>
    <col min="11009" max="11009" width="30.625" style="11" customWidth="1"/>
    <col min="11010" max="11014" width="16.625" style="11" customWidth="1"/>
    <col min="11015" max="11015" width="11.625" style="11" customWidth="1"/>
    <col min="11016" max="11016" width="19.5" style="11" customWidth="1"/>
    <col min="11017" max="11017" width="19.375" style="11" customWidth="1"/>
    <col min="11018" max="11018" width="20.875" style="11" customWidth="1"/>
    <col min="11019" max="11019" width="17.5" style="11" customWidth="1"/>
    <col min="11020" max="11020" width="20.875" style="11" customWidth="1"/>
    <col min="11021" max="11021" width="19" style="11" customWidth="1"/>
    <col min="11022" max="11022" width="18.25" style="11" customWidth="1"/>
    <col min="11023" max="11023" width="4.375" style="11" customWidth="1"/>
    <col min="11024" max="11260" width="9" style="11"/>
    <col min="11261" max="11261" width="1" style="11" customWidth="1"/>
    <col min="11262" max="11262" width="15.125" style="11" customWidth="1"/>
    <col min="11263" max="11263" width="5.25" style="11" customWidth="1"/>
    <col min="11264" max="11264" width="5.75" style="11" bestFit="1" customWidth="1"/>
    <col min="11265" max="11265" width="30.625" style="11" customWidth="1"/>
    <col min="11266" max="11270" width="16.625" style="11" customWidth="1"/>
    <col min="11271" max="11271" width="11.625" style="11" customWidth="1"/>
    <col min="11272" max="11272" width="19.5" style="11" customWidth="1"/>
    <col min="11273" max="11273" width="19.375" style="11" customWidth="1"/>
    <col min="11274" max="11274" width="20.875" style="11" customWidth="1"/>
    <col min="11275" max="11275" width="17.5" style="11" customWidth="1"/>
    <col min="11276" max="11276" width="20.875" style="11" customWidth="1"/>
    <col min="11277" max="11277" width="19" style="11" customWidth="1"/>
    <col min="11278" max="11278" width="18.25" style="11" customWidth="1"/>
    <col min="11279" max="11279" width="4.375" style="11" customWidth="1"/>
    <col min="11280" max="11516" width="9" style="11"/>
    <col min="11517" max="11517" width="1" style="11" customWidth="1"/>
    <col min="11518" max="11518" width="15.125" style="11" customWidth="1"/>
    <col min="11519" max="11519" width="5.25" style="11" customWidth="1"/>
    <col min="11520" max="11520" width="5.75" style="11" bestFit="1" customWidth="1"/>
    <col min="11521" max="11521" width="30.625" style="11" customWidth="1"/>
    <col min="11522" max="11526" width="16.625" style="11" customWidth="1"/>
    <col min="11527" max="11527" width="11.625" style="11" customWidth="1"/>
    <col min="11528" max="11528" width="19.5" style="11" customWidth="1"/>
    <col min="11529" max="11529" width="19.375" style="11" customWidth="1"/>
    <col min="11530" max="11530" width="20.875" style="11" customWidth="1"/>
    <col min="11531" max="11531" width="17.5" style="11" customWidth="1"/>
    <col min="11532" max="11532" width="20.875" style="11" customWidth="1"/>
    <col min="11533" max="11533" width="19" style="11" customWidth="1"/>
    <col min="11534" max="11534" width="18.25" style="11" customWidth="1"/>
    <col min="11535" max="11535" width="4.375" style="11" customWidth="1"/>
    <col min="11536" max="11772" width="9" style="11"/>
    <col min="11773" max="11773" width="1" style="11" customWidth="1"/>
    <col min="11774" max="11774" width="15.125" style="11" customWidth="1"/>
    <col min="11775" max="11775" width="5.25" style="11" customWidth="1"/>
    <col min="11776" max="11776" width="5.75" style="11" bestFit="1" customWidth="1"/>
    <col min="11777" max="11777" width="30.625" style="11" customWidth="1"/>
    <col min="11778" max="11782" width="16.625" style="11" customWidth="1"/>
    <col min="11783" max="11783" width="11.625" style="11" customWidth="1"/>
    <col min="11784" max="11784" width="19.5" style="11" customWidth="1"/>
    <col min="11785" max="11785" width="19.375" style="11" customWidth="1"/>
    <col min="11786" max="11786" width="20.875" style="11" customWidth="1"/>
    <col min="11787" max="11787" width="17.5" style="11" customWidth="1"/>
    <col min="11788" max="11788" width="20.875" style="11" customWidth="1"/>
    <col min="11789" max="11789" width="19" style="11" customWidth="1"/>
    <col min="11790" max="11790" width="18.25" style="11" customWidth="1"/>
    <col min="11791" max="11791" width="4.375" style="11" customWidth="1"/>
    <col min="11792" max="12028" width="9" style="11"/>
    <col min="12029" max="12029" width="1" style="11" customWidth="1"/>
    <col min="12030" max="12030" width="15.125" style="11" customWidth="1"/>
    <col min="12031" max="12031" width="5.25" style="11" customWidth="1"/>
    <col min="12032" max="12032" width="5.75" style="11" bestFit="1" customWidth="1"/>
    <col min="12033" max="12033" width="30.625" style="11" customWidth="1"/>
    <col min="12034" max="12038" width="16.625" style="11" customWidth="1"/>
    <col min="12039" max="12039" width="11.625" style="11" customWidth="1"/>
    <col min="12040" max="12040" width="19.5" style="11" customWidth="1"/>
    <col min="12041" max="12041" width="19.375" style="11" customWidth="1"/>
    <col min="12042" max="12042" width="20.875" style="11" customWidth="1"/>
    <col min="12043" max="12043" width="17.5" style="11" customWidth="1"/>
    <col min="12044" max="12044" width="20.875" style="11" customWidth="1"/>
    <col min="12045" max="12045" width="19" style="11" customWidth="1"/>
    <col min="12046" max="12046" width="18.25" style="11" customWidth="1"/>
    <col min="12047" max="12047" width="4.375" style="11" customWidth="1"/>
    <col min="12048" max="12284" width="9" style="11"/>
    <col min="12285" max="12285" width="1" style="11" customWidth="1"/>
    <col min="12286" max="12286" width="15.125" style="11" customWidth="1"/>
    <col min="12287" max="12287" width="5.25" style="11" customWidth="1"/>
    <col min="12288" max="12288" width="5.75" style="11" bestFit="1" customWidth="1"/>
    <col min="12289" max="12289" width="30.625" style="11" customWidth="1"/>
    <col min="12290" max="12294" width="16.625" style="11" customWidth="1"/>
    <col min="12295" max="12295" width="11.625" style="11" customWidth="1"/>
    <col min="12296" max="12296" width="19.5" style="11" customWidth="1"/>
    <col min="12297" max="12297" width="19.375" style="11" customWidth="1"/>
    <col min="12298" max="12298" width="20.875" style="11" customWidth="1"/>
    <col min="12299" max="12299" width="17.5" style="11" customWidth="1"/>
    <col min="12300" max="12300" width="20.875" style="11" customWidth="1"/>
    <col min="12301" max="12301" width="19" style="11" customWidth="1"/>
    <col min="12302" max="12302" width="18.25" style="11" customWidth="1"/>
    <col min="12303" max="12303" width="4.375" style="11" customWidth="1"/>
    <col min="12304" max="12540" width="9" style="11"/>
    <col min="12541" max="12541" width="1" style="11" customWidth="1"/>
    <col min="12542" max="12542" width="15.125" style="11" customWidth="1"/>
    <col min="12543" max="12543" width="5.25" style="11" customWidth="1"/>
    <col min="12544" max="12544" width="5.75" style="11" bestFit="1" customWidth="1"/>
    <col min="12545" max="12545" width="30.625" style="11" customWidth="1"/>
    <col min="12546" max="12550" width="16.625" style="11" customWidth="1"/>
    <col min="12551" max="12551" width="11.625" style="11" customWidth="1"/>
    <col min="12552" max="12552" width="19.5" style="11" customWidth="1"/>
    <col min="12553" max="12553" width="19.375" style="11" customWidth="1"/>
    <col min="12554" max="12554" width="20.875" style="11" customWidth="1"/>
    <col min="12555" max="12555" width="17.5" style="11" customWidth="1"/>
    <col min="12556" max="12556" width="20.875" style="11" customWidth="1"/>
    <col min="12557" max="12557" width="19" style="11" customWidth="1"/>
    <col min="12558" max="12558" width="18.25" style="11" customWidth="1"/>
    <col min="12559" max="12559" width="4.375" style="11" customWidth="1"/>
    <col min="12560" max="12796" width="9" style="11"/>
    <col min="12797" max="12797" width="1" style="11" customWidth="1"/>
    <col min="12798" max="12798" width="15.125" style="11" customWidth="1"/>
    <col min="12799" max="12799" width="5.25" style="11" customWidth="1"/>
    <col min="12800" max="12800" width="5.75" style="11" bestFit="1" customWidth="1"/>
    <col min="12801" max="12801" width="30.625" style="11" customWidth="1"/>
    <col min="12802" max="12806" width="16.625" style="11" customWidth="1"/>
    <col min="12807" max="12807" width="11.625" style="11" customWidth="1"/>
    <col min="12808" max="12808" width="19.5" style="11" customWidth="1"/>
    <col min="12809" max="12809" width="19.375" style="11" customWidth="1"/>
    <col min="12810" max="12810" width="20.875" style="11" customWidth="1"/>
    <col min="12811" max="12811" width="17.5" style="11" customWidth="1"/>
    <col min="12812" max="12812" width="20.875" style="11" customWidth="1"/>
    <col min="12813" max="12813" width="19" style="11" customWidth="1"/>
    <col min="12814" max="12814" width="18.25" style="11" customWidth="1"/>
    <col min="12815" max="12815" width="4.375" style="11" customWidth="1"/>
    <col min="12816" max="13052" width="9" style="11"/>
    <col min="13053" max="13053" width="1" style="11" customWidth="1"/>
    <col min="13054" max="13054" width="15.125" style="11" customWidth="1"/>
    <col min="13055" max="13055" width="5.25" style="11" customWidth="1"/>
    <col min="13056" max="13056" width="5.75" style="11" bestFit="1" customWidth="1"/>
    <col min="13057" max="13057" width="30.625" style="11" customWidth="1"/>
    <col min="13058" max="13062" width="16.625" style="11" customWidth="1"/>
    <col min="13063" max="13063" width="11.625" style="11" customWidth="1"/>
    <col min="13064" max="13064" width="19.5" style="11" customWidth="1"/>
    <col min="13065" max="13065" width="19.375" style="11" customWidth="1"/>
    <col min="13066" max="13066" width="20.875" style="11" customWidth="1"/>
    <col min="13067" max="13067" width="17.5" style="11" customWidth="1"/>
    <col min="13068" max="13068" width="20.875" style="11" customWidth="1"/>
    <col min="13069" max="13069" width="19" style="11" customWidth="1"/>
    <col min="13070" max="13070" width="18.25" style="11" customWidth="1"/>
    <col min="13071" max="13071" width="4.375" style="11" customWidth="1"/>
    <col min="13072" max="13308" width="9" style="11"/>
    <col min="13309" max="13309" width="1" style="11" customWidth="1"/>
    <col min="13310" max="13310" width="15.125" style="11" customWidth="1"/>
    <col min="13311" max="13311" width="5.25" style="11" customWidth="1"/>
    <col min="13312" max="13312" width="5.75" style="11" bestFit="1" customWidth="1"/>
    <col min="13313" max="13313" width="30.625" style="11" customWidth="1"/>
    <col min="13314" max="13318" width="16.625" style="11" customWidth="1"/>
    <col min="13319" max="13319" width="11.625" style="11" customWidth="1"/>
    <col min="13320" max="13320" width="19.5" style="11" customWidth="1"/>
    <col min="13321" max="13321" width="19.375" style="11" customWidth="1"/>
    <col min="13322" max="13322" width="20.875" style="11" customWidth="1"/>
    <col min="13323" max="13323" width="17.5" style="11" customWidth="1"/>
    <col min="13324" max="13324" width="20.875" style="11" customWidth="1"/>
    <col min="13325" max="13325" width="19" style="11" customWidth="1"/>
    <col min="13326" max="13326" width="18.25" style="11" customWidth="1"/>
    <col min="13327" max="13327" width="4.375" style="11" customWidth="1"/>
    <col min="13328" max="13564" width="9" style="11"/>
    <col min="13565" max="13565" width="1" style="11" customWidth="1"/>
    <col min="13566" max="13566" width="15.125" style="11" customWidth="1"/>
    <col min="13567" max="13567" width="5.25" style="11" customWidth="1"/>
    <col min="13568" max="13568" width="5.75" style="11" bestFit="1" customWidth="1"/>
    <col min="13569" max="13569" width="30.625" style="11" customWidth="1"/>
    <col min="13570" max="13574" width="16.625" style="11" customWidth="1"/>
    <col min="13575" max="13575" width="11.625" style="11" customWidth="1"/>
    <col min="13576" max="13576" width="19.5" style="11" customWidth="1"/>
    <col min="13577" max="13577" width="19.375" style="11" customWidth="1"/>
    <col min="13578" max="13578" width="20.875" style="11" customWidth="1"/>
    <col min="13579" max="13579" width="17.5" style="11" customWidth="1"/>
    <col min="13580" max="13580" width="20.875" style="11" customWidth="1"/>
    <col min="13581" max="13581" width="19" style="11" customWidth="1"/>
    <col min="13582" max="13582" width="18.25" style="11" customWidth="1"/>
    <col min="13583" max="13583" width="4.375" style="11" customWidth="1"/>
    <col min="13584" max="13820" width="9" style="11"/>
    <col min="13821" max="13821" width="1" style="11" customWidth="1"/>
    <col min="13822" max="13822" width="15.125" style="11" customWidth="1"/>
    <col min="13823" max="13823" width="5.25" style="11" customWidth="1"/>
    <col min="13824" max="13824" width="5.75" style="11" bestFit="1" customWidth="1"/>
    <col min="13825" max="13825" width="30.625" style="11" customWidth="1"/>
    <col min="13826" max="13830" width="16.625" style="11" customWidth="1"/>
    <col min="13831" max="13831" width="11.625" style="11" customWidth="1"/>
    <col min="13832" max="13832" width="19.5" style="11" customWidth="1"/>
    <col min="13833" max="13833" width="19.375" style="11" customWidth="1"/>
    <col min="13834" max="13834" width="20.875" style="11" customWidth="1"/>
    <col min="13835" max="13835" width="17.5" style="11" customWidth="1"/>
    <col min="13836" max="13836" width="20.875" style="11" customWidth="1"/>
    <col min="13837" max="13837" width="19" style="11" customWidth="1"/>
    <col min="13838" max="13838" width="18.25" style="11" customWidth="1"/>
    <col min="13839" max="13839" width="4.375" style="11" customWidth="1"/>
    <col min="13840" max="14076" width="9" style="11"/>
    <col min="14077" max="14077" width="1" style="11" customWidth="1"/>
    <col min="14078" max="14078" width="15.125" style="11" customWidth="1"/>
    <col min="14079" max="14079" width="5.25" style="11" customWidth="1"/>
    <col min="14080" max="14080" width="5.75" style="11" bestFit="1" customWidth="1"/>
    <col min="14081" max="14081" width="30.625" style="11" customWidth="1"/>
    <col min="14082" max="14086" width="16.625" style="11" customWidth="1"/>
    <col min="14087" max="14087" width="11.625" style="11" customWidth="1"/>
    <col min="14088" max="14088" width="19.5" style="11" customWidth="1"/>
    <col min="14089" max="14089" width="19.375" style="11" customWidth="1"/>
    <col min="14090" max="14090" width="20.875" style="11" customWidth="1"/>
    <col min="14091" max="14091" width="17.5" style="11" customWidth="1"/>
    <col min="14092" max="14092" width="20.875" style="11" customWidth="1"/>
    <col min="14093" max="14093" width="19" style="11" customWidth="1"/>
    <col min="14094" max="14094" width="18.25" style="11" customWidth="1"/>
    <col min="14095" max="14095" width="4.375" style="11" customWidth="1"/>
    <col min="14096" max="14332" width="9" style="11"/>
    <col min="14333" max="14333" width="1" style="11" customWidth="1"/>
    <col min="14334" max="14334" width="15.125" style="11" customWidth="1"/>
    <col min="14335" max="14335" width="5.25" style="11" customWidth="1"/>
    <col min="14336" max="14336" width="5.75" style="11" bestFit="1" customWidth="1"/>
    <col min="14337" max="14337" width="30.625" style="11" customWidth="1"/>
    <col min="14338" max="14342" width="16.625" style="11" customWidth="1"/>
    <col min="14343" max="14343" width="11.625" style="11" customWidth="1"/>
    <col min="14344" max="14344" width="19.5" style="11" customWidth="1"/>
    <col min="14345" max="14345" width="19.375" style="11" customWidth="1"/>
    <col min="14346" max="14346" width="20.875" style="11" customWidth="1"/>
    <col min="14347" max="14347" width="17.5" style="11" customWidth="1"/>
    <col min="14348" max="14348" width="20.875" style="11" customWidth="1"/>
    <col min="14349" max="14349" width="19" style="11" customWidth="1"/>
    <col min="14350" max="14350" width="18.25" style="11" customWidth="1"/>
    <col min="14351" max="14351" width="4.375" style="11" customWidth="1"/>
    <col min="14352" max="14588" width="9" style="11"/>
    <col min="14589" max="14589" width="1" style="11" customWidth="1"/>
    <col min="14590" max="14590" width="15.125" style="11" customWidth="1"/>
    <col min="14591" max="14591" width="5.25" style="11" customWidth="1"/>
    <col min="14592" max="14592" width="5.75" style="11" bestFit="1" customWidth="1"/>
    <col min="14593" max="14593" width="30.625" style="11" customWidth="1"/>
    <col min="14594" max="14598" width="16.625" style="11" customWidth="1"/>
    <col min="14599" max="14599" width="11.625" style="11" customWidth="1"/>
    <col min="14600" max="14600" width="19.5" style="11" customWidth="1"/>
    <col min="14601" max="14601" width="19.375" style="11" customWidth="1"/>
    <col min="14602" max="14602" width="20.875" style="11" customWidth="1"/>
    <col min="14603" max="14603" width="17.5" style="11" customWidth="1"/>
    <col min="14604" max="14604" width="20.875" style="11" customWidth="1"/>
    <col min="14605" max="14605" width="19" style="11" customWidth="1"/>
    <col min="14606" max="14606" width="18.25" style="11" customWidth="1"/>
    <col min="14607" max="14607" width="4.375" style="11" customWidth="1"/>
    <col min="14608" max="14844" width="9" style="11"/>
    <col min="14845" max="14845" width="1" style="11" customWidth="1"/>
    <col min="14846" max="14846" width="15.125" style="11" customWidth="1"/>
    <col min="14847" max="14847" width="5.25" style="11" customWidth="1"/>
    <col min="14848" max="14848" width="5.75" style="11" bestFit="1" customWidth="1"/>
    <col min="14849" max="14849" width="30.625" style="11" customWidth="1"/>
    <col min="14850" max="14854" width="16.625" style="11" customWidth="1"/>
    <col min="14855" max="14855" width="11.625" style="11" customWidth="1"/>
    <col min="14856" max="14856" width="19.5" style="11" customWidth="1"/>
    <col min="14857" max="14857" width="19.375" style="11" customWidth="1"/>
    <col min="14858" max="14858" width="20.875" style="11" customWidth="1"/>
    <col min="14859" max="14859" width="17.5" style="11" customWidth="1"/>
    <col min="14860" max="14860" width="20.875" style="11" customWidth="1"/>
    <col min="14861" max="14861" width="19" style="11" customWidth="1"/>
    <col min="14862" max="14862" width="18.25" style="11" customWidth="1"/>
    <col min="14863" max="14863" width="4.375" style="11" customWidth="1"/>
    <col min="14864" max="15100" width="9" style="11"/>
    <col min="15101" max="15101" width="1" style="11" customWidth="1"/>
    <col min="15102" max="15102" width="15.125" style="11" customWidth="1"/>
    <col min="15103" max="15103" width="5.25" style="11" customWidth="1"/>
    <col min="15104" max="15104" width="5.75" style="11" bestFit="1" customWidth="1"/>
    <col min="15105" max="15105" width="30.625" style="11" customWidth="1"/>
    <col min="15106" max="15110" width="16.625" style="11" customWidth="1"/>
    <col min="15111" max="15111" width="11.625" style="11" customWidth="1"/>
    <col min="15112" max="15112" width="19.5" style="11" customWidth="1"/>
    <col min="15113" max="15113" width="19.375" style="11" customWidth="1"/>
    <col min="15114" max="15114" width="20.875" style="11" customWidth="1"/>
    <col min="15115" max="15115" width="17.5" style="11" customWidth="1"/>
    <col min="15116" max="15116" width="20.875" style="11" customWidth="1"/>
    <col min="15117" max="15117" width="19" style="11" customWidth="1"/>
    <col min="15118" max="15118" width="18.25" style="11" customWidth="1"/>
    <col min="15119" max="15119" width="4.375" style="11" customWidth="1"/>
    <col min="15120" max="15356" width="9" style="11"/>
    <col min="15357" max="15357" width="1" style="11" customWidth="1"/>
    <col min="15358" max="15358" width="15.125" style="11" customWidth="1"/>
    <col min="15359" max="15359" width="5.25" style="11" customWidth="1"/>
    <col min="15360" max="15360" width="5.75" style="11" bestFit="1" customWidth="1"/>
    <col min="15361" max="15361" width="30.625" style="11" customWidth="1"/>
    <col min="15362" max="15366" width="16.625" style="11" customWidth="1"/>
    <col min="15367" max="15367" width="11.625" style="11" customWidth="1"/>
    <col min="15368" max="15368" width="19.5" style="11" customWidth="1"/>
    <col min="15369" max="15369" width="19.375" style="11" customWidth="1"/>
    <col min="15370" max="15370" width="20.875" style="11" customWidth="1"/>
    <col min="15371" max="15371" width="17.5" style="11" customWidth="1"/>
    <col min="15372" max="15372" width="20.875" style="11" customWidth="1"/>
    <col min="15373" max="15373" width="19" style="11" customWidth="1"/>
    <col min="15374" max="15374" width="18.25" style="11" customWidth="1"/>
    <col min="15375" max="15375" width="4.375" style="11" customWidth="1"/>
    <col min="15376" max="15612" width="9" style="11"/>
    <col min="15613" max="15613" width="1" style="11" customWidth="1"/>
    <col min="15614" max="15614" width="15.125" style="11" customWidth="1"/>
    <col min="15615" max="15615" width="5.25" style="11" customWidth="1"/>
    <col min="15616" max="15616" width="5.75" style="11" bestFit="1" customWidth="1"/>
    <col min="15617" max="15617" width="30.625" style="11" customWidth="1"/>
    <col min="15618" max="15622" width="16.625" style="11" customWidth="1"/>
    <col min="15623" max="15623" width="11.625" style="11" customWidth="1"/>
    <col min="15624" max="15624" width="19.5" style="11" customWidth="1"/>
    <col min="15625" max="15625" width="19.375" style="11" customWidth="1"/>
    <col min="15626" max="15626" width="20.875" style="11" customWidth="1"/>
    <col min="15627" max="15627" width="17.5" style="11" customWidth="1"/>
    <col min="15628" max="15628" width="20.875" style="11" customWidth="1"/>
    <col min="15629" max="15629" width="19" style="11" customWidth="1"/>
    <col min="15630" max="15630" width="18.25" style="11" customWidth="1"/>
    <col min="15631" max="15631" width="4.375" style="11" customWidth="1"/>
    <col min="15632" max="15868" width="9" style="11"/>
    <col min="15869" max="15869" width="1" style="11" customWidth="1"/>
    <col min="15870" max="15870" width="15.125" style="11" customWidth="1"/>
    <col min="15871" max="15871" width="5.25" style="11" customWidth="1"/>
    <col min="15872" max="15872" width="5.75" style="11" bestFit="1" customWidth="1"/>
    <col min="15873" max="15873" width="30.625" style="11" customWidth="1"/>
    <col min="15874" max="15878" width="16.625" style="11" customWidth="1"/>
    <col min="15879" max="15879" width="11.625" style="11" customWidth="1"/>
    <col min="15880" max="15880" width="19.5" style="11" customWidth="1"/>
    <col min="15881" max="15881" width="19.375" style="11" customWidth="1"/>
    <col min="15882" max="15882" width="20.875" style="11" customWidth="1"/>
    <col min="15883" max="15883" width="17.5" style="11" customWidth="1"/>
    <col min="15884" max="15884" width="20.875" style="11" customWidth="1"/>
    <col min="15885" max="15885" width="19" style="11" customWidth="1"/>
    <col min="15886" max="15886" width="18.25" style="11" customWidth="1"/>
    <col min="15887" max="15887" width="4.375" style="11" customWidth="1"/>
    <col min="15888" max="16124" width="9" style="11"/>
    <col min="16125" max="16125" width="1" style="11" customWidth="1"/>
    <col min="16126" max="16126" width="15.125" style="11" customWidth="1"/>
    <col min="16127" max="16127" width="5.25" style="11" customWidth="1"/>
    <col min="16128" max="16128" width="5.75" style="11" bestFit="1" customWidth="1"/>
    <col min="16129" max="16129" width="30.625" style="11" customWidth="1"/>
    <col min="16130" max="16134" width="16.625" style="11" customWidth="1"/>
    <col min="16135" max="16135" width="11.625" style="11" customWidth="1"/>
    <col min="16136" max="16136" width="19.5" style="11" customWidth="1"/>
    <col min="16137" max="16137" width="19.375" style="11" customWidth="1"/>
    <col min="16138" max="16138" width="20.875" style="11" customWidth="1"/>
    <col min="16139" max="16139" width="17.5" style="11" customWidth="1"/>
    <col min="16140" max="16140" width="20.875" style="11" customWidth="1"/>
    <col min="16141" max="16141" width="19" style="11" customWidth="1"/>
    <col min="16142" max="16142" width="18.25" style="11" customWidth="1"/>
    <col min="16143" max="16143" width="4.375" style="11" customWidth="1"/>
    <col min="16144" max="16384" width="9" style="11"/>
  </cols>
  <sheetData>
    <row r="1" spans="2:14" ht="20.100000000000001" customHeight="1" x14ac:dyDescent="0.2">
      <c r="B1" s="10" t="str">
        <f ca="1">RIGHT(CELL("filename",A1),LEN(CELL("filename",A1))-FIND("]",CELL("filename",A1)))</f>
        <v>11月補正用(種目別比較）</v>
      </c>
      <c r="C1" s="10"/>
      <c r="D1" s="10"/>
    </row>
    <row r="2" spans="2:14" ht="21" customHeight="1" x14ac:dyDescent="0.15">
      <c r="B2" s="12" t="s">
        <v>18</v>
      </c>
      <c r="C2" s="12"/>
      <c r="D2" s="12"/>
    </row>
    <row r="3" spans="2:14" ht="39" customHeight="1" x14ac:dyDescent="0.2">
      <c r="E3" s="38"/>
      <c r="F3" s="146" t="s">
        <v>19</v>
      </c>
      <c r="G3" s="146"/>
      <c r="H3" s="146"/>
      <c r="I3" s="146"/>
      <c r="J3" s="146"/>
      <c r="K3" s="38"/>
      <c r="L3" s="38"/>
      <c r="M3" s="38"/>
      <c r="N3" s="30"/>
    </row>
    <row r="4" spans="2:14" s="14" customFormat="1" ht="20.100000000000001" customHeight="1" x14ac:dyDescent="0.15">
      <c r="B4" s="13"/>
      <c r="C4" s="13"/>
      <c r="D4" s="13"/>
      <c r="E4" s="13"/>
    </row>
    <row r="5" spans="2:14" ht="6" customHeight="1" thickBot="1" x14ac:dyDescent="0.2"/>
    <row r="6" spans="2:14" ht="18" customHeight="1" x14ac:dyDescent="0.15">
      <c r="B6" s="126" t="s">
        <v>13</v>
      </c>
      <c r="C6" s="112" t="s">
        <v>20</v>
      </c>
      <c r="D6" s="118" t="s">
        <v>22</v>
      </c>
      <c r="E6" s="52"/>
      <c r="F6" s="129" t="s">
        <v>5</v>
      </c>
      <c r="G6" s="131" t="s">
        <v>6</v>
      </c>
      <c r="H6" s="116" t="s">
        <v>0</v>
      </c>
      <c r="I6" s="131" t="s">
        <v>15</v>
      </c>
      <c r="J6" s="116" t="s">
        <v>1</v>
      </c>
      <c r="K6" s="116" t="s">
        <v>41</v>
      </c>
      <c r="L6" s="116" t="s">
        <v>42</v>
      </c>
      <c r="M6" s="116" t="s">
        <v>43</v>
      </c>
      <c r="N6" s="144" t="s">
        <v>44</v>
      </c>
    </row>
    <row r="7" spans="2:14" ht="18" customHeight="1" x14ac:dyDescent="0.15">
      <c r="B7" s="127"/>
      <c r="C7" s="113"/>
      <c r="D7" s="114"/>
      <c r="E7" s="62"/>
      <c r="F7" s="130"/>
      <c r="G7" s="132"/>
      <c r="H7" s="117"/>
      <c r="I7" s="132"/>
      <c r="J7" s="117"/>
      <c r="K7" s="117"/>
      <c r="L7" s="117"/>
      <c r="M7" s="117"/>
      <c r="N7" s="145"/>
    </row>
    <row r="8" spans="2:14" ht="18" customHeight="1" x14ac:dyDescent="0.15">
      <c r="B8" s="127"/>
      <c r="C8" s="113" t="s">
        <v>21</v>
      </c>
      <c r="D8" s="114" t="s">
        <v>23</v>
      </c>
      <c r="E8" s="63" t="s">
        <v>24</v>
      </c>
      <c r="F8" s="130"/>
      <c r="G8" s="132"/>
      <c r="H8" s="117"/>
      <c r="I8" s="132"/>
      <c r="J8" s="117"/>
      <c r="K8" s="117"/>
      <c r="L8" s="117"/>
      <c r="M8" s="117"/>
      <c r="N8" s="145"/>
    </row>
    <row r="9" spans="2:14" s="18" customFormat="1" ht="18" customHeight="1" thickBot="1" x14ac:dyDescent="0.25">
      <c r="B9" s="128"/>
      <c r="C9" s="119"/>
      <c r="D9" s="115"/>
      <c r="E9" s="56"/>
      <c r="F9" s="15" t="s">
        <v>2</v>
      </c>
      <c r="G9" s="15" t="s">
        <v>8</v>
      </c>
      <c r="H9" s="16" t="s">
        <v>9</v>
      </c>
      <c r="I9" s="16" t="s">
        <v>10</v>
      </c>
      <c r="J9" s="16" t="s">
        <v>3</v>
      </c>
      <c r="K9" s="16" t="s">
        <v>7</v>
      </c>
      <c r="L9" s="16" t="s">
        <v>11</v>
      </c>
      <c r="M9" s="16" t="s">
        <v>45</v>
      </c>
      <c r="N9" s="17"/>
    </row>
    <row r="10" spans="2:14" ht="19.5" customHeight="1" x14ac:dyDescent="0.2">
      <c r="B10" s="120" t="s">
        <v>39</v>
      </c>
      <c r="C10" s="35"/>
      <c r="D10" s="53"/>
      <c r="E10" s="57" t="s">
        <v>25</v>
      </c>
      <c r="F10" s="45">
        <v>166904500</v>
      </c>
      <c r="G10" s="136">
        <v>0</v>
      </c>
      <c r="H10" s="142">
        <f>F10+F11-G10</f>
        <v>166904500</v>
      </c>
      <c r="I10" s="41">
        <v>136050000</v>
      </c>
      <c r="J10" s="142">
        <f>MIN(H10,SUM(I10:I11))</f>
        <v>136050000</v>
      </c>
      <c r="K10" s="136">
        <v>136200000</v>
      </c>
      <c r="L10" s="139">
        <f>MIN(J10,K10)</f>
        <v>136050000</v>
      </c>
      <c r="M10" s="133"/>
      <c r="N10" s="42"/>
    </row>
    <row r="11" spans="2:14" ht="19.5" customHeight="1" x14ac:dyDescent="0.2">
      <c r="B11" s="121"/>
      <c r="C11" s="36" t="s">
        <v>37</v>
      </c>
      <c r="D11" s="54" t="s">
        <v>35</v>
      </c>
      <c r="E11" s="58" t="s">
        <v>26</v>
      </c>
      <c r="F11" s="46"/>
      <c r="G11" s="138"/>
      <c r="H11" s="143"/>
      <c r="I11" s="39"/>
      <c r="J11" s="143"/>
      <c r="K11" s="138"/>
      <c r="L11" s="141"/>
      <c r="M11" s="134"/>
      <c r="N11" s="40"/>
    </row>
    <row r="12" spans="2:14" ht="19.5" customHeight="1" x14ac:dyDescent="0.2">
      <c r="B12" s="121"/>
      <c r="C12" s="36"/>
      <c r="D12" s="54" t="s">
        <v>36</v>
      </c>
      <c r="E12" s="59" t="s">
        <v>27</v>
      </c>
      <c r="F12" s="47">
        <v>0</v>
      </c>
      <c r="G12" s="1">
        <v>0</v>
      </c>
      <c r="H12" s="3">
        <f>F12-G12</f>
        <v>0</v>
      </c>
      <c r="I12" s="1">
        <v>0</v>
      </c>
      <c r="J12" s="3">
        <f>MIN(H12,I12)</f>
        <v>0</v>
      </c>
      <c r="K12" s="1">
        <v>0</v>
      </c>
      <c r="L12" s="4">
        <f>MIN(J12,K12)</f>
        <v>0</v>
      </c>
      <c r="M12" s="134"/>
      <c r="N12" s="32"/>
    </row>
    <row r="13" spans="2:14" ht="19.5" customHeight="1" x14ac:dyDescent="0.2">
      <c r="B13" s="121"/>
      <c r="C13" s="36"/>
      <c r="D13" s="54"/>
      <c r="E13" s="59" t="s">
        <v>28</v>
      </c>
      <c r="F13" s="47">
        <v>6802500</v>
      </c>
      <c r="G13" s="1">
        <v>0</v>
      </c>
      <c r="H13" s="3">
        <f>F13-G13</f>
        <v>6802500</v>
      </c>
      <c r="I13" s="1">
        <v>6802500</v>
      </c>
      <c r="J13" s="3">
        <f t="shared" ref="J13:J20" si="0">MIN(H13,I13)</f>
        <v>6802500</v>
      </c>
      <c r="K13" s="44">
        <f>ROUNDDOWN((K10+K12+K17)*0.05,-3)</f>
        <v>6810000</v>
      </c>
      <c r="L13" s="4">
        <f t="shared" ref="L13:L20" si="1">MIN(J13,K13)</f>
        <v>6802500</v>
      </c>
      <c r="M13" s="134"/>
      <c r="N13" s="32"/>
    </row>
    <row r="14" spans="2:14" ht="19.5" customHeight="1" x14ac:dyDescent="0.2">
      <c r="B14" s="121"/>
      <c r="C14" s="36"/>
      <c r="D14" s="54"/>
      <c r="E14" s="59" t="s">
        <v>29</v>
      </c>
      <c r="F14" s="47">
        <v>1710000</v>
      </c>
      <c r="G14" s="1">
        <v>0</v>
      </c>
      <c r="H14" s="3">
        <f>F14-G14</f>
        <v>1710000</v>
      </c>
      <c r="I14" s="1">
        <v>1710000</v>
      </c>
      <c r="J14" s="3">
        <f t="shared" si="0"/>
        <v>1710000</v>
      </c>
      <c r="K14" s="1">
        <v>1800000</v>
      </c>
      <c r="L14" s="4">
        <f t="shared" si="1"/>
        <v>1710000</v>
      </c>
      <c r="M14" s="134"/>
      <c r="N14" s="32"/>
    </row>
    <row r="15" spans="2:14" ht="19.5" customHeight="1" x14ac:dyDescent="0.2">
      <c r="B15" s="121"/>
      <c r="C15" s="36"/>
      <c r="D15" s="54"/>
      <c r="E15" s="59" t="s">
        <v>30</v>
      </c>
      <c r="F15" s="47">
        <v>43650000</v>
      </c>
      <c r="G15" s="1">
        <v>0</v>
      </c>
      <c r="H15" s="3">
        <f>F15-G15</f>
        <v>43650000</v>
      </c>
      <c r="I15" s="1">
        <v>43650000</v>
      </c>
      <c r="J15" s="3">
        <f t="shared" si="0"/>
        <v>43650000</v>
      </c>
      <c r="K15" s="1">
        <v>43700000</v>
      </c>
      <c r="L15" s="4">
        <f t="shared" si="1"/>
        <v>43650000</v>
      </c>
      <c r="M15" s="134"/>
      <c r="N15" s="32"/>
    </row>
    <row r="16" spans="2:14" ht="19.5" customHeight="1" x14ac:dyDescent="0.2">
      <c r="B16" s="121"/>
      <c r="C16" s="36"/>
      <c r="D16" s="54"/>
      <c r="E16" s="59" t="s">
        <v>31</v>
      </c>
      <c r="F16" s="47">
        <v>45417000</v>
      </c>
      <c r="G16" s="1">
        <v>0</v>
      </c>
      <c r="H16" s="3">
        <f>F16-G16</f>
        <v>45417000</v>
      </c>
      <c r="I16" s="1">
        <v>45417000</v>
      </c>
      <c r="J16" s="3">
        <f t="shared" si="0"/>
        <v>45417000</v>
      </c>
      <c r="K16" s="1">
        <v>45417000</v>
      </c>
      <c r="L16" s="4">
        <f t="shared" si="1"/>
        <v>45417000</v>
      </c>
      <c r="M16" s="134"/>
      <c r="N16" s="32"/>
    </row>
    <row r="17" spans="2:14" ht="19.5" customHeight="1" x14ac:dyDescent="0.2">
      <c r="B17" s="121"/>
      <c r="C17" s="36" t="s">
        <v>38</v>
      </c>
      <c r="D17" s="54" t="s">
        <v>40</v>
      </c>
      <c r="E17" s="59" t="s">
        <v>32</v>
      </c>
      <c r="F17" s="49"/>
      <c r="G17" s="50"/>
      <c r="H17" s="51"/>
      <c r="I17" s="50"/>
      <c r="J17" s="51"/>
      <c r="K17" s="1">
        <v>0</v>
      </c>
      <c r="L17" s="4">
        <f t="shared" si="1"/>
        <v>0</v>
      </c>
      <c r="M17" s="134"/>
      <c r="N17" s="32"/>
    </row>
    <row r="18" spans="2:14" ht="19.5" customHeight="1" x14ac:dyDescent="0.2">
      <c r="B18" s="121"/>
      <c r="C18" s="36"/>
      <c r="D18" s="54"/>
      <c r="E18" s="59" t="s">
        <v>33</v>
      </c>
      <c r="F18" s="47">
        <v>0</v>
      </c>
      <c r="G18" s="1">
        <v>0</v>
      </c>
      <c r="H18" s="3">
        <f>F18-G18</f>
        <v>0</v>
      </c>
      <c r="I18" s="1">
        <v>0</v>
      </c>
      <c r="J18" s="3">
        <f t="shared" si="0"/>
        <v>0</v>
      </c>
      <c r="K18" s="1">
        <v>0</v>
      </c>
      <c r="L18" s="4">
        <f t="shared" si="1"/>
        <v>0</v>
      </c>
      <c r="M18" s="134"/>
      <c r="N18" s="32"/>
    </row>
    <row r="19" spans="2:14" ht="19.5" customHeight="1" x14ac:dyDescent="0.2">
      <c r="B19" s="121"/>
      <c r="C19" s="36"/>
      <c r="D19" s="54"/>
      <c r="E19" s="59" t="s">
        <v>34</v>
      </c>
      <c r="F19" s="47">
        <v>0</v>
      </c>
      <c r="G19" s="1">
        <v>0</v>
      </c>
      <c r="H19" s="3">
        <f>F19-G19</f>
        <v>0</v>
      </c>
      <c r="I19" s="1">
        <v>0</v>
      </c>
      <c r="J19" s="3">
        <f t="shared" si="0"/>
        <v>0</v>
      </c>
      <c r="K19" s="1">
        <v>0</v>
      </c>
      <c r="L19" s="4">
        <f t="shared" si="1"/>
        <v>0</v>
      </c>
      <c r="M19" s="134"/>
      <c r="N19" s="32"/>
    </row>
    <row r="20" spans="2:14" ht="19.5" customHeight="1" thickBot="1" x14ac:dyDescent="0.25">
      <c r="B20" s="121"/>
      <c r="C20" s="36"/>
      <c r="D20" s="54"/>
      <c r="E20" s="60"/>
      <c r="F20" s="48"/>
      <c r="G20" s="2"/>
      <c r="H20" s="5">
        <f>F20-G20</f>
        <v>0</v>
      </c>
      <c r="I20" s="2"/>
      <c r="J20" s="5">
        <f t="shared" si="0"/>
        <v>0</v>
      </c>
      <c r="K20" s="2">
        <v>0</v>
      </c>
      <c r="L20" s="6">
        <f t="shared" si="1"/>
        <v>0</v>
      </c>
      <c r="M20" s="135"/>
      <c r="N20" s="33"/>
    </row>
    <row r="21" spans="2:14" ht="19.5" customHeight="1" thickTop="1" thickBot="1" x14ac:dyDescent="0.25">
      <c r="B21" s="122"/>
      <c r="C21" s="37"/>
      <c r="D21" s="55"/>
      <c r="E21" s="61" t="s">
        <v>14</v>
      </c>
      <c r="F21" s="7">
        <f t="shared" ref="F21:L21" si="2">SUM(F10:F20)</f>
        <v>264484000</v>
      </c>
      <c r="G21" s="8">
        <f t="shared" si="2"/>
        <v>0</v>
      </c>
      <c r="H21" s="8">
        <f t="shared" si="2"/>
        <v>264484000</v>
      </c>
      <c r="I21" s="8">
        <f t="shared" si="2"/>
        <v>233629500</v>
      </c>
      <c r="J21" s="8">
        <f t="shared" si="2"/>
        <v>233629500</v>
      </c>
      <c r="K21" s="8">
        <f t="shared" si="2"/>
        <v>233927000</v>
      </c>
      <c r="L21" s="8">
        <f t="shared" si="2"/>
        <v>233629500</v>
      </c>
      <c r="M21" s="8">
        <f>ROUNDDOWN(L21*3/4,-3)</f>
        <v>175222000</v>
      </c>
      <c r="N21" s="34"/>
    </row>
    <row r="22" spans="2:14" ht="8.25" customHeight="1" thickBot="1" x14ac:dyDescent="0.25">
      <c r="B22" s="19"/>
      <c r="C22" s="19"/>
      <c r="D22" s="19"/>
      <c r="E22" s="20"/>
      <c r="F22" s="21"/>
      <c r="G22" s="21"/>
      <c r="H22" s="21"/>
      <c r="I22" s="21"/>
      <c r="J22" s="21"/>
      <c r="K22" s="21"/>
      <c r="L22" s="21"/>
    </row>
    <row r="23" spans="2:14" ht="18" customHeight="1" x14ac:dyDescent="0.15">
      <c r="B23" s="126" t="s">
        <v>13</v>
      </c>
      <c r="C23" s="112" t="s">
        <v>20</v>
      </c>
      <c r="D23" s="118" t="s">
        <v>22</v>
      </c>
      <c r="E23" s="52"/>
      <c r="F23" s="129" t="s">
        <v>5</v>
      </c>
      <c r="G23" s="131" t="s">
        <v>6</v>
      </c>
      <c r="H23" s="116" t="s">
        <v>0</v>
      </c>
      <c r="I23" s="131" t="s">
        <v>15</v>
      </c>
      <c r="J23" s="116" t="s">
        <v>1</v>
      </c>
      <c r="K23" s="116" t="s">
        <v>41</v>
      </c>
      <c r="L23" s="116" t="s">
        <v>42</v>
      </c>
      <c r="M23" s="116" t="s">
        <v>43</v>
      </c>
      <c r="N23" s="144" t="s">
        <v>44</v>
      </c>
    </row>
    <row r="24" spans="2:14" ht="18" customHeight="1" x14ac:dyDescent="0.15">
      <c r="B24" s="127"/>
      <c r="C24" s="113"/>
      <c r="D24" s="114"/>
      <c r="E24" s="62"/>
      <c r="F24" s="130"/>
      <c r="G24" s="132"/>
      <c r="H24" s="117"/>
      <c r="I24" s="132"/>
      <c r="J24" s="117"/>
      <c r="K24" s="117"/>
      <c r="L24" s="117"/>
      <c r="M24" s="117"/>
      <c r="N24" s="145"/>
    </row>
    <row r="25" spans="2:14" ht="18" customHeight="1" x14ac:dyDescent="0.15">
      <c r="B25" s="127"/>
      <c r="C25" s="113" t="s">
        <v>21</v>
      </c>
      <c r="D25" s="114" t="s">
        <v>23</v>
      </c>
      <c r="E25" s="63" t="s">
        <v>24</v>
      </c>
      <c r="F25" s="130"/>
      <c r="G25" s="132"/>
      <c r="H25" s="117"/>
      <c r="I25" s="132"/>
      <c r="J25" s="117"/>
      <c r="K25" s="117"/>
      <c r="L25" s="117"/>
      <c r="M25" s="117"/>
      <c r="N25" s="145"/>
    </row>
    <row r="26" spans="2:14" s="18" customFormat="1" ht="18" customHeight="1" thickBot="1" x14ac:dyDescent="0.25">
      <c r="B26" s="128"/>
      <c r="C26" s="119"/>
      <c r="D26" s="115"/>
      <c r="E26" s="56"/>
      <c r="F26" s="15" t="s">
        <v>2</v>
      </c>
      <c r="G26" s="15" t="s">
        <v>8</v>
      </c>
      <c r="H26" s="16" t="s">
        <v>9</v>
      </c>
      <c r="I26" s="16" t="s">
        <v>10</v>
      </c>
      <c r="J26" s="16" t="s">
        <v>3</v>
      </c>
      <c r="K26" s="16" t="s">
        <v>7</v>
      </c>
      <c r="L26" s="16" t="s">
        <v>11</v>
      </c>
      <c r="M26" s="16" t="s">
        <v>45</v>
      </c>
      <c r="N26" s="17"/>
    </row>
    <row r="27" spans="2:14" ht="19.5" customHeight="1" x14ac:dyDescent="0.2">
      <c r="B27" s="120" t="s">
        <v>46</v>
      </c>
      <c r="C27" s="35"/>
      <c r="D27" s="53"/>
      <c r="E27" s="57" t="s">
        <v>51</v>
      </c>
      <c r="F27" s="45">
        <v>120000000</v>
      </c>
      <c r="G27" s="136">
        <v>0</v>
      </c>
      <c r="H27" s="142">
        <f>F27-G27</f>
        <v>120000000</v>
      </c>
      <c r="I27" s="41">
        <v>120000000</v>
      </c>
      <c r="J27" s="142">
        <f>MIN(H27,I27)</f>
        <v>120000000</v>
      </c>
      <c r="K27" s="136">
        <v>32000000</v>
      </c>
      <c r="L27" s="139">
        <f>MIN(J27,K27)</f>
        <v>32000000</v>
      </c>
      <c r="M27" s="133"/>
      <c r="N27" s="42"/>
    </row>
    <row r="28" spans="2:14" ht="19.5" customHeight="1" x14ac:dyDescent="0.2">
      <c r="B28" s="121"/>
      <c r="C28" s="36" t="s">
        <v>37</v>
      </c>
      <c r="D28" s="54" t="s">
        <v>48</v>
      </c>
      <c r="E28" s="58"/>
      <c r="F28" s="46"/>
      <c r="G28" s="138"/>
      <c r="H28" s="143"/>
      <c r="I28" s="39"/>
      <c r="J28" s="143"/>
      <c r="K28" s="137"/>
      <c r="L28" s="140"/>
      <c r="M28" s="134"/>
      <c r="N28" s="40"/>
    </row>
    <row r="29" spans="2:14" ht="19.5" customHeight="1" x14ac:dyDescent="0.2">
      <c r="B29" s="121"/>
      <c r="C29" s="36" t="s">
        <v>47</v>
      </c>
      <c r="D29" s="54" t="s">
        <v>49</v>
      </c>
      <c r="E29" s="59" t="s">
        <v>52</v>
      </c>
      <c r="F29" s="47">
        <v>10000000</v>
      </c>
      <c r="G29" s="1">
        <v>0</v>
      </c>
      <c r="H29" s="3">
        <f>F29-G29</f>
        <v>10000000</v>
      </c>
      <c r="I29" s="1">
        <v>10000000</v>
      </c>
      <c r="J29" s="3">
        <f>MIN(H29,I29)</f>
        <v>10000000</v>
      </c>
      <c r="K29" s="138"/>
      <c r="L29" s="141"/>
      <c r="M29" s="134"/>
      <c r="N29" s="32"/>
    </row>
    <row r="30" spans="2:14" ht="19.5" customHeight="1" x14ac:dyDescent="0.2">
      <c r="B30" s="121"/>
      <c r="C30" s="36"/>
      <c r="D30" s="54"/>
      <c r="E30" s="59"/>
      <c r="F30" s="47"/>
      <c r="G30" s="1"/>
      <c r="H30" s="3">
        <f>F30-G30</f>
        <v>0</v>
      </c>
      <c r="I30" s="1"/>
      <c r="J30" s="3">
        <f>MIN(H30,I30)</f>
        <v>0</v>
      </c>
      <c r="K30" s="50"/>
      <c r="L30" s="64"/>
      <c r="M30" s="134"/>
      <c r="N30" s="32"/>
    </row>
    <row r="31" spans="2:14" ht="19.5" customHeight="1" x14ac:dyDescent="0.2">
      <c r="B31" s="121"/>
      <c r="C31" s="36"/>
      <c r="D31" s="54"/>
      <c r="E31" s="59"/>
      <c r="F31" s="47"/>
      <c r="G31" s="1"/>
      <c r="H31" s="3">
        <f>F31-G31</f>
        <v>0</v>
      </c>
      <c r="I31" s="1"/>
      <c r="J31" s="3">
        <f>MIN(H31,I31)</f>
        <v>0</v>
      </c>
      <c r="K31" s="50"/>
      <c r="L31" s="64"/>
      <c r="M31" s="134"/>
      <c r="N31" s="32"/>
    </row>
    <row r="32" spans="2:14" ht="19.5" customHeight="1" x14ac:dyDescent="0.2">
      <c r="B32" s="121"/>
      <c r="C32" s="36"/>
      <c r="D32" s="54"/>
      <c r="E32" s="59"/>
      <c r="F32" s="47"/>
      <c r="G32" s="1"/>
      <c r="H32" s="3">
        <f>F32-G32</f>
        <v>0</v>
      </c>
      <c r="I32" s="1"/>
      <c r="J32" s="3">
        <f>MIN(H32,I32)</f>
        <v>0</v>
      </c>
      <c r="K32" s="50"/>
      <c r="L32" s="64"/>
      <c r="M32" s="134"/>
      <c r="N32" s="32"/>
    </row>
    <row r="33" spans="2:14" ht="19.5" customHeight="1" x14ac:dyDescent="0.2">
      <c r="B33" s="121"/>
      <c r="C33" s="36"/>
      <c r="D33" s="54"/>
      <c r="E33" s="59"/>
      <c r="F33" s="47"/>
      <c r="G33" s="1"/>
      <c r="H33" s="3">
        <f>F33-G33</f>
        <v>0</v>
      </c>
      <c r="I33" s="43"/>
      <c r="J33" s="3">
        <f>MIN(H33,I33)</f>
        <v>0</v>
      </c>
      <c r="K33" s="50"/>
      <c r="L33" s="64"/>
      <c r="M33" s="134"/>
      <c r="N33" s="32"/>
    </row>
    <row r="34" spans="2:14" ht="19.5" customHeight="1" x14ac:dyDescent="0.2">
      <c r="B34" s="121"/>
      <c r="C34" s="36" t="s">
        <v>38</v>
      </c>
      <c r="D34" s="54" t="s">
        <v>50</v>
      </c>
      <c r="E34" s="59"/>
      <c r="F34" s="49"/>
      <c r="G34" s="50"/>
      <c r="H34" s="51"/>
      <c r="I34" s="50"/>
      <c r="J34" s="51"/>
      <c r="K34" s="50"/>
      <c r="L34" s="64"/>
      <c r="M34" s="134"/>
      <c r="N34" s="32"/>
    </row>
    <row r="35" spans="2:14" ht="19.5" customHeight="1" x14ac:dyDescent="0.2">
      <c r="B35" s="121"/>
      <c r="C35" s="36"/>
      <c r="D35" s="54"/>
      <c r="E35" s="59"/>
      <c r="F35" s="47"/>
      <c r="G35" s="1"/>
      <c r="H35" s="3">
        <f>F35-G35</f>
        <v>0</v>
      </c>
      <c r="I35" s="1"/>
      <c r="J35" s="3">
        <f>MIN(H35,I35)</f>
        <v>0</v>
      </c>
      <c r="K35" s="50"/>
      <c r="L35" s="64"/>
      <c r="M35" s="134"/>
      <c r="N35" s="32"/>
    </row>
    <row r="36" spans="2:14" ht="19.5" customHeight="1" x14ac:dyDescent="0.2">
      <c r="B36" s="121"/>
      <c r="C36" s="36"/>
      <c r="D36" s="54"/>
      <c r="E36" s="59"/>
      <c r="F36" s="47"/>
      <c r="G36" s="1"/>
      <c r="H36" s="3">
        <f>F36-G36</f>
        <v>0</v>
      </c>
      <c r="I36" s="1"/>
      <c r="J36" s="3">
        <f>MIN(H36,I36)</f>
        <v>0</v>
      </c>
      <c r="K36" s="50"/>
      <c r="L36" s="64"/>
      <c r="M36" s="134"/>
      <c r="N36" s="32"/>
    </row>
    <row r="37" spans="2:14" ht="19.5" customHeight="1" thickBot="1" x14ac:dyDescent="0.25">
      <c r="B37" s="121"/>
      <c r="C37" s="36"/>
      <c r="D37" s="54"/>
      <c r="E37" s="60"/>
      <c r="F37" s="48"/>
      <c r="G37" s="2"/>
      <c r="H37" s="5">
        <f>F37-G37</f>
        <v>0</v>
      </c>
      <c r="I37" s="2"/>
      <c r="J37" s="5">
        <f>MIN(H37,I37)</f>
        <v>0</v>
      </c>
      <c r="K37" s="65"/>
      <c r="L37" s="66"/>
      <c r="M37" s="135"/>
      <c r="N37" s="33"/>
    </row>
    <row r="38" spans="2:14" ht="19.5" customHeight="1" thickTop="1" thickBot="1" x14ac:dyDescent="0.25">
      <c r="B38" s="122"/>
      <c r="C38" s="37"/>
      <c r="D38" s="55"/>
      <c r="E38" s="61" t="s">
        <v>14</v>
      </c>
      <c r="F38" s="7">
        <f t="shared" ref="F38:L38" si="3">SUM(F27:F37)</f>
        <v>130000000</v>
      </c>
      <c r="G38" s="8">
        <f t="shared" si="3"/>
        <v>0</v>
      </c>
      <c r="H38" s="8">
        <f t="shared" si="3"/>
        <v>130000000</v>
      </c>
      <c r="I38" s="8">
        <f t="shared" si="3"/>
        <v>130000000</v>
      </c>
      <c r="J38" s="8">
        <f t="shared" si="3"/>
        <v>130000000</v>
      </c>
      <c r="K38" s="8">
        <f t="shared" si="3"/>
        <v>32000000</v>
      </c>
      <c r="L38" s="8">
        <f t="shared" si="3"/>
        <v>32000000</v>
      </c>
      <c r="M38" s="8">
        <f>ROUNDDOWN(L38*3/4,-3)</f>
        <v>24000000</v>
      </c>
      <c r="N38" s="34"/>
    </row>
    <row r="39" spans="2:14" ht="8.25" customHeight="1" thickBot="1" x14ac:dyDescent="0.25">
      <c r="B39" s="19"/>
      <c r="C39" s="19"/>
      <c r="D39" s="19"/>
      <c r="E39" s="20"/>
      <c r="F39" s="21"/>
      <c r="G39" s="21"/>
      <c r="H39" s="21"/>
      <c r="I39" s="21"/>
      <c r="J39" s="21"/>
      <c r="K39" s="21"/>
      <c r="L39" s="21"/>
    </row>
    <row r="40" spans="2:14" ht="18" customHeight="1" x14ac:dyDescent="0.15">
      <c r="B40" s="126" t="s">
        <v>13</v>
      </c>
      <c r="C40" s="112" t="s">
        <v>20</v>
      </c>
      <c r="D40" s="118" t="s">
        <v>22</v>
      </c>
      <c r="E40" s="52"/>
      <c r="F40" s="129" t="s">
        <v>5</v>
      </c>
      <c r="G40" s="131" t="s">
        <v>6</v>
      </c>
      <c r="H40" s="116" t="s">
        <v>0</v>
      </c>
      <c r="I40" s="131" t="s">
        <v>15</v>
      </c>
      <c r="J40" s="116" t="s">
        <v>1</v>
      </c>
      <c r="K40" s="116" t="s">
        <v>41</v>
      </c>
      <c r="L40" s="116" t="s">
        <v>42</v>
      </c>
      <c r="M40" s="116" t="s">
        <v>43</v>
      </c>
      <c r="N40" s="144" t="s">
        <v>44</v>
      </c>
    </row>
    <row r="41" spans="2:14" ht="18" customHeight="1" x14ac:dyDescent="0.15">
      <c r="B41" s="127"/>
      <c r="C41" s="113"/>
      <c r="D41" s="114"/>
      <c r="E41" s="62"/>
      <c r="F41" s="130"/>
      <c r="G41" s="132"/>
      <c r="H41" s="117"/>
      <c r="I41" s="132"/>
      <c r="J41" s="117"/>
      <c r="K41" s="117"/>
      <c r="L41" s="117"/>
      <c r="M41" s="117"/>
      <c r="N41" s="145"/>
    </row>
    <row r="42" spans="2:14" ht="18" customHeight="1" x14ac:dyDescent="0.15">
      <c r="B42" s="127"/>
      <c r="C42" s="113" t="s">
        <v>21</v>
      </c>
      <c r="D42" s="114" t="s">
        <v>23</v>
      </c>
      <c r="E42" s="63" t="s">
        <v>24</v>
      </c>
      <c r="F42" s="130"/>
      <c r="G42" s="132"/>
      <c r="H42" s="117"/>
      <c r="I42" s="132"/>
      <c r="J42" s="117"/>
      <c r="K42" s="117"/>
      <c r="L42" s="117"/>
      <c r="M42" s="117"/>
      <c r="N42" s="145"/>
    </row>
    <row r="43" spans="2:14" s="18" customFormat="1" ht="18" customHeight="1" thickBot="1" x14ac:dyDescent="0.25">
      <c r="B43" s="128"/>
      <c r="C43" s="119"/>
      <c r="D43" s="115"/>
      <c r="E43" s="56"/>
      <c r="F43" s="15" t="s">
        <v>2</v>
      </c>
      <c r="G43" s="15" t="s">
        <v>8</v>
      </c>
      <c r="H43" s="16" t="s">
        <v>9</v>
      </c>
      <c r="I43" s="16" t="s">
        <v>10</v>
      </c>
      <c r="J43" s="16" t="s">
        <v>3</v>
      </c>
      <c r="K43" s="16" t="s">
        <v>7</v>
      </c>
      <c r="L43" s="16" t="s">
        <v>11</v>
      </c>
      <c r="M43" s="16" t="s">
        <v>45</v>
      </c>
      <c r="N43" s="17"/>
    </row>
    <row r="44" spans="2:14" ht="19.5" customHeight="1" x14ac:dyDescent="0.2">
      <c r="B44" s="120" t="s">
        <v>39</v>
      </c>
      <c r="C44" s="35"/>
      <c r="D44" s="53"/>
      <c r="E44" s="57" t="s">
        <v>25</v>
      </c>
      <c r="F44" s="45">
        <v>220853000</v>
      </c>
      <c r="G44" s="136">
        <v>0</v>
      </c>
      <c r="H44" s="142">
        <f>F44+F45-G44</f>
        <v>223778000</v>
      </c>
      <c r="I44" s="41">
        <v>220853000</v>
      </c>
      <c r="J44" s="142">
        <f>MIN(H44,SUM(I44:I45))</f>
        <v>223778000</v>
      </c>
      <c r="K44" s="136">
        <v>176900000</v>
      </c>
      <c r="L44" s="139">
        <f>MIN(J44,K44)</f>
        <v>176900000</v>
      </c>
      <c r="M44" s="133"/>
      <c r="N44" s="42"/>
    </row>
    <row r="45" spans="2:14" ht="19.5" customHeight="1" x14ac:dyDescent="0.2">
      <c r="B45" s="121"/>
      <c r="C45" s="36" t="s">
        <v>37</v>
      </c>
      <c r="D45" s="54" t="s">
        <v>35</v>
      </c>
      <c r="E45" s="58" t="s">
        <v>26</v>
      </c>
      <c r="F45" s="46">
        <v>2925000</v>
      </c>
      <c r="G45" s="138"/>
      <c r="H45" s="143"/>
      <c r="I45" s="39">
        <v>2925000</v>
      </c>
      <c r="J45" s="143"/>
      <c r="K45" s="138"/>
      <c r="L45" s="141"/>
      <c r="M45" s="134"/>
      <c r="N45" s="40"/>
    </row>
    <row r="46" spans="2:14" ht="19.5" customHeight="1" x14ac:dyDescent="0.2">
      <c r="B46" s="121"/>
      <c r="C46" s="36"/>
      <c r="D46" s="54" t="s">
        <v>53</v>
      </c>
      <c r="E46" s="59" t="s">
        <v>27</v>
      </c>
      <c r="F46" s="47">
        <v>11250000</v>
      </c>
      <c r="G46" s="1">
        <v>0</v>
      </c>
      <c r="H46" s="3">
        <f>F46-G46</f>
        <v>11250000</v>
      </c>
      <c r="I46" s="1">
        <v>11250000</v>
      </c>
      <c r="J46" s="3">
        <f>MIN(H46,I46)</f>
        <v>11250000</v>
      </c>
      <c r="K46" s="1">
        <v>14840000</v>
      </c>
      <c r="L46" s="4">
        <f>MIN(J46,K46)</f>
        <v>11250000</v>
      </c>
      <c r="M46" s="134"/>
      <c r="N46" s="32"/>
    </row>
    <row r="47" spans="2:14" ht="19.5" customHeight="1" x14ac:dyDescent="0.2">
      <c r="B47" s="121"/>
      <c r="C47" s="36"/>
      <c r="D47" s="54"/>
      <c r="E47" s="59" t="s">
        <v>28</v>
      </c>
      <c r="F47" s="47">
        <v>6825000</v>
      </c>
      <c r="G47" s="1">
        <v>0</v>
      </c>
      <c r="H47" s="3">
        <f>F47-G47</f>
        <v>6825000</v>
      </c>
      <c r="I47" s="1">
        <v>6825000</v>
      </c>
      <c r="J47" s="3">
        <f>MIN(H47,I47)</f>
        <v>6825000</v>
      </c>
      <c r="K47" s="44">
        <f>ROUNDDOWN((K44+K46+K51)*0.05,-3)</f>
        <v>10282000</v>
      </c>
      <c r="L47" s="4">
        <f t="shared" ref="L47:L54" si="4">MIN(J47,K47)</f>
        <v>6825000</v>
      </c>
      <c r="M47" s="134"/>
      <c r="N47" s="32"/>
    </row>
    <row r="48" spans="2:14" ht="19.5" customHeight="1" x14ac:dyDescent="0.2">
      <c r="B48" s="121"/>
      <c r="C48" s="36"/>
      <c r="D48" s="54"/>
      <c r="E48" s="59" t="s">
        <v>29</v>
      </c>
      <c r="F48" s="47">
        <v>24000000</v>
      </c>
      <c r="G48" s="1">
        <v>0</v>
      </c>
      <c r="H48" s="3">
        <f>F48-G48</f>
        <v>24000000</v>
      </c>
      <c r="I48" s="1">
        <v>2025000</v>
      </c>
      <c r="J48" s="3">
        <f>MIN(H48,I48)</f>
        <v>2025000</v>
      </c>
      <c r="K48" s="1">
        <v>2250000</v>
      </c>
      <c r="L48" s="4">
        <f t="shared" si="4"/>
        <v>2025000</v>
      </c>
      <c r="M48" s="134"/>
      <c r="N48" s="32"/>
    </row>
    <row r="49" spans="2:14" ht="19.5" customHeight="1" x14ac:dyDescent="0.2">
      <c r="B49" s="121"/>
      <c r="C49" s="36"/>
      <c r="D49" s="54"/>
      <c r="E49" s="59" t="s">
        <v>30</v>
      </c>
      <c r="F49" s="47">
        <v>5000000</v>
      </c>
      <c r="G49" s="1">
        <v>0</v>
      </c>
      <c r="H49" s="3">
        <f>F49-G49</f>
        <v>5000000</v>
      </c>
      <c r="I49" s="1">
        <v>5000000</v>
      </c>
      <c r="J49" s="3">
        <f>MIN(H49,I49)</f>
        <v>5000000</v>
      </c>
      <c r="K49" s="1">
        <v>43700000</v>
      </c>
      <c r="L49" s="4">
        <f t="shared" si="4"/>
        <v>5000000</v>
      </c>
      <c r="M49" s="134"/>
      <c r="N49" s="32"/>
    </row>
    <row r="50" spans="2:14" ht="19.5" customHeight="1" x14ac:dyDescent="0.2">
      <c r="B50" s="121"/>
      <c r="C50" s="36"/>
      <c r="D50" s="54"/>
      <c r="E50" s="59" t="s">
        <v>31</v>
      </c>
      <c r="F50" s="47">
        <v>0</v>
      </c>
      <c r="G50" s="1">
        <v>0</v>
      </c>
      <c r="H50" s="3">
        <f>F50-G50</f>
        <v>0</v>
      </c>
      <c r="I50" s="1">
        <v>0</v>
      </c>
      <c r="J50" s="3">
        <f>MIN(H50,I50)</f>
        <v>0</v>
      </c>
      <c r="K50" s="1">
        <v>0</v>
      </c>
      <c r="L50" s="4">
        <f t="shared" si="4"/>
        <v>0</v>
      </c>
      <c r="M50" s="134"/>
      <c r="N50" s="32"/>
    </row>
    <row r="51" spans="2:14" ht="19.5" customHeight="1" x14ac:dyDescent="0.2">
      <c r="B51" s="121"/>
      <c r="C51" s="36" t="s">
        <v>55</v>
      </c>
      <c r="D51" s="54" t="s">
        <v>54</v>
      </c>
      <c r="E51" s="59" t="s">
        <v>32</v>
      </c>
      <c r="F51" s="49"/>
      <c r="G51" s="50"/>
      <c r="H51" s="51"/>
      <c r="I51" s="50"/>
      <c r="J51" s="51"/>
      <c r="K51" s="1">
        <v>13900000</v>
      </c>
      <c r="L51" s="4">
        <f t="shared" si="4"/>
        <v>13900000</v>
      </c>
      <c r="M51" s="134"/>
      <c r="N51" s="32"/>
    </row>
    <row r="52" spans="2:14" ht="19.5" customHeight="1" x14ac:dyDescent="0.2">
      <c r="B52" s="121"/>
      <c r="C52" s="36"/>
      <c r="D52" s="54"/>
      <c r="E52" s="59" t="s">
        <v>33</v>
      </c>
      <c r="F52" s="47">
        <v>0</v>
      </c>
      <c r="G52" s="1">
        <v>0</v>
      </c>
      <c r="H52" s="3">
        <f>F52-G52</f>
        <v>0</v>
      </c>
      <c r="I52" s="1">
        <v>0</v>
      </c>
      <c r="J52" s="3">
        <f>MIN(H52,I52)</f>
        <v>0</v>
      </c>
      <c r="K52" s="1">
        <v>0</v>
      </c>
      <c r="L52" s="4">
        <f t="shared" si="4"/>
        <v>0</v>
      </c>
      <c r="M52" s="134"/>
      <c r="N52" s="32"/>
    </row>
    <row r="53" spans="2:14" ht="19.5" customHeight="1" x14ac:dyDescent="0.2">
      <c r="B53" s="121"/>
      <c r="C53" s="36"/>
      <c r="D53" s="54"/>
      <c r="E53" s="59" t="s">
        <v>34</v>
      </c>
      <c r="F53" s="47">
        <v>0</v>
      </c>
      <c r="G53" s="1">
        <v>0</v>
      </c>
      <c r="H53" s="3">
        <f>F53-G53</f>
        <v>0</v>
      </c>
      <c r="I53" s="1">
        <v>0</v>
      </c>
      <c r="J53" s="3">
        <f>MIN(H53,I53)</f>
        <v>0</v>
      </c>
      <c r="K53" s="1">
        <v>0</v>
      </c>
      <c r="L53" s="4">
        <f t="shared" si="4"/>
        <v>0</v>
      </c>
      <c r="M53" s="134"/>
      <c r="N53" s="32"/>
    </row>
    <row r="54" spans="2:14" ht="19.5" customHeight="1" thickBot="1" x14ac:dyDescent="0.25">
      <c r="B54" s="121"/>
      <c r="C54" s="36"/>
      <c r="D54" s="54"/>
      <c r="E54" s="60"/>
      <c r="F54" s="48"/>
      <c r="G54" s="2"/>
      <c r="H54" s="5">
        <f>F54-G54</f>
        <v>0</v>
      </c>
      <c r="I54" s="2"/>
      <c r="J54" s="5">
        <f>MIN(H54,I54)</f>
        <v>0</v>
      </c>
      <c r="K54" s="2">
        <v>0</v>
      </c>
      <c r="L54" s="6">
        <f t="shared" si="4"/>
        <v>0</v>
      </c>
      <c r="M54" s="135"/>
      <c r="N54" s="33"/>
    </row>
    <row r="55" spans="2:14" ht="19.5" customHeight="1" thickTop="1" thickBot="1" x14ac:dyDescent="0.25">
      <c r="B55" s="122"/>
      <c r="C55" s="37"/>
      <c r="D55" s="55"/>
      <c r="E55" s="61" t="s">
        <v>14</v>
      </c>
      <c r="F55" s="7">
        <f t="shared" ref="F55:L55" si="5">SUM(F44:F54)</f>
        <v>270853000</v>
      </c>
      <c r="G55" s="8">
        <f t="shared" si="5"/>
        <v>0</v>
      </c>
      <c r="H55" s="8">
        <f t="shared" si="5"/>
        <v>270853000</v>
      </c>
      <c r="I55" s="8">
        <f t="shared" si="5"/>
        <v>248878000</v>
      </c>
      <c r="J55" s="8">
        <f t="shared" si="5"/>
        <v>248878000</v>
      </c>
      <c r="K55" s="8">
        <f t="shared" si="5"/>
        <v>261872000</v>
      </c>
      <c r="L55" s="8">
        <f t="shared" si="5"/>
        <v>215900000</v>
      </c>
      <c r="M55" s="8">
        <f>ROUNDDOWN(L55*3/4,-3)</f>
        <v>161925000</v>
      </c>
      <c r="N55" s="34"/>
    </row>
    <row r="56" spans="2:14" ht="8.25" customHeight="1" thickBot="1" x14ac:dyDescent="0.25">
      <c r="B56" s="19"/>
      <c r="C56" s="19"/>
      <c r="D56" s="19"/>
      <c r="E56" s="20"/>
      <c r="F56" s="21"/>
      <c r="G56" s="21"/>
      <c r="H56" s="21"/>
      <c r="I56" s="21"/>
      <c r="J56" s="21"/>
      <c r="K56" s="21"/>
      <c r="L56" s="21"/>
    </row>
    <row r="57" spans="2:14" ht="18" customHeight="1" x14ac:dyDescent="0.15">
      <c r="B57" s="126" t="s">
        <v>13</v>
      </c>
      <c r="C57" s="112" t="s">
        <v>20</v>
      </c>
      <c r="D57" s="118" t="s">
        <v>22</v>
      </c>
      <c r="E57" s="52"/>
      <c r="F57" s="129" t="s">
        <v>5</v>
      </c>
      <c r="G57" s="131" t="s">
        <v>6</v>
      </c>
      <c r="H57" s="116" t="s">
        <v>0</v>
      </c>
      <c r="I57" s="131" t="s">
        <v>15</v>
      </c>
      <c r="J57" s="116" t="s">
        <v>1</v>
      </c>
      <c r="K57" s="116" t="s">
        <v>41</v>
      </c>
      <c r="L57" s="116" t="s">
        <v>42</v>
      </c>
      <c r="M57" s="116" t="s">
        <v>43</v>
      </c>
      <c r="N57" s="144" t="s">
        <v>44</v>
      </c>
    </row>
    <row r="58" spans="2:14" ht="18" customHeight="1" x14ac:dyDescent="0.15">
      <c r="B58" s="127"/>
      <c r="C58" s="113"/>
      <c r="D58" s="114"/>
      <c r="E58" s="62"/>
      <c r="F58" s="130"/>
      <c r="G58" s="132"/>
      <c r="H58" s="117"/>
      <c r="I58" s="132"/>
      <c r="J58" s="117"/>
      <c r="K58" s="117"/>
      <c r="L58" s="117"/>
      <c r="M58" s="117"/>
      <c r="N58" s="145"/>
    </row>
    <row r="59" spans="2:14" ht="18" customHeight="1" x14ac:dyDescent="0.15">
      <c r="B59" s="127"/>
      <c r="C59" s="113" t="s">
        <v>21</v>
      </c>
      <c r="D59" s="114" t="s">
        <v>23</v>
      </c>
      <c r="E59" s="63" t="s">
        <v>24</v>
      </c>
      <c r="F59" s="130"/>
      <c r="G59" s="132"/>
      <c r="H59" s="117"/>
      <c r="I59" s="132"/>
      <c r="J59" s="117"/>
      <c r="K59" s="117"/>
      <c r="L59" s="117"/>
      <c r="M59" s="117"/>
      <c r="N59" s="145"/>
    </row>
    <row r="60" spans="2:14" s="18" customFormat="1" ht="18" customHeight="1" thickBot="1" x14ac:dyDescent="0.25">
      <c r="B60" s="128"/>
      <c r="C60" s="119"/>
      <c r="D60" s="115"/>
      <c r="E60" s="56"/>
      <c r="F60" s="15" t="s">
        <v>2</v>
      </c>
      <c r="G60" s="15" t="s">
        <v>8</v>
      </c>
      <c r="H60" s="16" t="s">
        <v>9</v>
      </c>
      <c r="I60" s="16" t="s">
        <v>10</v>
      </c>
      <c r="J60" s="16" t="s">
        <v>3</v>
      </c>
      <c r="K60" s="16" t="s">
        <v>7</v>
      </c>
      <c r="L60" s="16" t="s">
        <v>11</v>
      </c>
      <c r="M60" s="16" t="s">
        <v>45</v>
      </c>
      <c r="N60" s="17"/>
    </row>
    <row r="61" spans="2:14" ht="19.5" customHeight="1" x14ac:dyDescent="0.2">
      <c r="B61" s="120" t="s">
        <v>56</v>
      </c>
      <c r="C61" s="35"/>
      <c r="D61" s="53"/>
      <c r="E61" s="57" t="s">
        <v>25</v>
      </c>
      <c r="F61" s="45">
        <v>67530000</v>
      </c>
      <c r="G61" s="136">
        <v>0</v>
      </c>
      <c r="H61" s="142">
        <f>F61+F62-G61</f>
        <v>68340000</v>
      </c>
      <c r="I61" s="41">
        <v>58856000</v>
      </c>
      <c r="J61" s="142">
        <f>MIN(H61,SUM(I61:I62))</f>
        <v>59666000</v>
      </c>
      <c r="K61" s="136">
        <v>102700000</v>
      </c>
      <c r="L61" s="139">
        <f>MIN(J61,K61)</f>
        <v>59666000</v>
      </c>
      <c r="M61" s="133"/>
      <c r="N61" s="42"/>
    </row>
    <row r="62" spans="2:14" ht="19.5" customHeight="1" x14ac:dyDescent="0.2">
      <c r="B62" s="121"/>
      <c r="C62" s="36" t="s">
        <v>37</v>
      </c>
      <c r="D62" s="54" t="s">
        <v>35</v>
      </c>
      <c r="E62" s="58" t="s">
        <v>26</v>
      </c>
      <c r="F62" s="46">
        <v>810000</v>
      </c>
      <c r="G62" s="138"/>
      <c r="H62" s="143"/>
      <c r="I62" s="39">
        <v>810000</v>
      </c>
      <c r="J62" s="143"/>
      <c r="K62" s="138"/>
      <c r="L62" s="141"/>
      <c r="M62" s="134"/>
      <c r="N62" s="40"/>
    </row>
    <row r="63" spans="2:14" ht="19.5" customHeight="1" x14ac:dyDescent="0.2">
      <c r="B63" s="121"/>
      <c r="C63" s="36"/>
      <c r="D63" s="54" t="s">
        <v>53</v>
      </c>
      <c r="E63" s="59" t="s">
        <v>27</v>
      </c>
      <c r="F63" s="47">
        <v>3750000</v>
      </c>
      <c r="G63" s="1">
        <v>0</v>
      </c>
      <c r="H63" s="3">
        <f>F63-G63</f>
        <v>3750000</v>
      </c>
      <c r="I63" s="1">
        <v>3750000</v>
      </c>
      <c r="J63" s="3">
        <f>MIN(H63,I63)</f>
        <v>3750000</v>
      </c>
      <c r="K63" s="1">
        <v>14840000</v>
      </c>
      <c r="L63" s="4">
        <f>MIN(J63,K63)</f>
        <v>3750000</v>
      </c>
      <c r="M63" s="134"/>
      <c r="N63" s="32"/>
    </row>
    <row r="64" spans="2:14" ht="19.5" customHeight="1" x14ac:dyDescent="0.2">
      <c r="B64" s="121"/>
      <c r="C64" s="36"/>
      <c r="D64" s="54"/>
      <c r="E64" s="59" t="s">
        <v>28</v>
      </c>
      <c r="F64" s="47">
        <v>1620000</v>
      </c>
      <c r="G64" s="1">
        <v>0</v>
      </c>
      <c r="H64" s="3">
        <f>F64-G64</f>
        <v>1620000</v>
      </c>
      <c r="I64" s="1">
        <v>1620000</v>
      </c>
      <c r="J64" s="3">
        <f>MIN(H64,I64)</f>
        <v>1620000</v>
      </c>
      <c r="K64" s="44">
        <f>ROUNDDOWN((K61+K63+K68)*0.05,-3)</f>
        <v>5877000</v>
      </c>
      <c r="L64" s="4">
        <f t="shared" ref="L64:L71" si="6">MIN(J64,K64)</f>
        <v>1620000</v>
      </c>
      <c r="M64" s="134"/>
      <c r="N64" s="32"/>
    </row>
    <row r="65" spans="2:14" ht="19.5" customHeight="1" x14ac:dyDescent="0.2">
      <c r="B65" s="121"/>
      <c r="C65" s="36"/>
      <c r="D65" s="54"/>
      <c r="E65" s="59" t="s">
        <v>29</v>
      </c>
      <c r="F65" s="49"/>
      <c r="G65" s="50">
        <v>0</v>
      </c>
      <c r="H65" s="51">
        <f>F65-G65</f>
        <v>0</v>
      </c>
      <c r="I65" s="50"/>
      <c r="J65" s="51">
        <f>MIN(H65,I65)</f>
        <v>0</v>
      </c>
      <c r="K65" s="50"/>
      <c r="L65" s="64">
        <f t="shared" si="6"/>
        <v>0</v>
      </c>
      <c r="M65" s="134"/>
      <c r="N65" s="32"/>
    </row>
    <row r="66" spans="2:14" ht="19.5" customHeight="1" x14ac:dyDescent="0.2">
      <c r="B66" s="121"/>
      <c r="C66" s="36"/>
      <c r="D66" s="54"/>
      <c r="E66" s="59" t="s">
        <v>30</v>
      </c>
      <c r="F66" s="49"/>
      <c r="G66" s="50">
        <v>0</v>
      </c>
      <c r="H66" s="51">
        <f>F66-G66</f>
        <v>0</v>
      </c>
      <c r="I66" s="50"/>
      <c r="J66" s="51">
        <f>MIN(H66,I66)</f>
        <v>0</v>
      </c>
      <c r="K66" s="50"/>
      <c r="L66" s="64">
        <f t="shared" si="6"/>
        <v>0</v>
      </c>
      <c r="M66" s="134"/>
      <c r="N66" s="32"/>
    </row>
    <row r="67" spans="2:14" ht="19.5" customHeight="1" x14ac:dyDescent="0.2">
      <c r="B67" s="121"/>
      <c r="C67" s="36"/>
      <c r="D67" s="54"/>
      <c r="E67" s="59" t="s">
        <v>31</v>
      </c>
      <c r="F67" s="49"/>
      <c r="G67" s="50">
        <v>0</v>
      </c>
      <c r="H67" s="51">
        <f>F67-G67</f>
        <v>0</v>
      </c>
      <c r="I67" s="50"/>
      <c r="J67" s="51">
        <f>MIN(H67,I67)</f>
        <v>0</v>
      </c>
      <c r="K67" s="50"/>
      <c r="L67" s="64">
        <f t="shared" si="6"/>
        <v>0</v>
      </c>
      <c r="M67" s="134"/>
      <c r="N67" s="32"/>
    </row>
    <row r="68" spans="2:14" ht="19.5" customHeight="1" x14ac:dyDescent="0.2">
      <c r="B68" s="121"/>
      <c r="C68" s="36" t="s">
        <v>57</v>
      </c>
      <c r="D68" s="54" t="s">
        <v>54</v>
      </c>
      <c r="E68" s="59" t="s">
        <v>32</v>
      </c>
      <c r="F68" s="49"/>
      <c r="G68" s="50"/>
      <c r="H68" s="51"/>
      <c r="I68" s="50"/>
      <c r="J68" s="51"/>
      <c r="K68" s="50"/>
      <c r="L68" s="64">
        <f t="shared" si="6"/>
        <v>0</v>
      </c>
      <c r="M68" s="134"/>
      <c r="N68" s="32"/>
    </row>
    <row r="69" spans="2:14" ht="19.5" customHeight="1" x14ac:dyDescent="0.2">
      <c r="B69" s="121"/>
      <c r="C69" s="36"/>
      <c r="D69" s="54"/>
      <c r="E69" s="59" t="s">
        <v>33</v>
      </c>
      <c r="F69" s="47">
        <v>0</v>
      </c>
      <c r="G69" s="1">
        <v>0</v>
      </c>
      <c r="H69" s="3">
        <f>F69-G69</f>
        <v>0</v>
      </c>
      <c r="I69" s="1">
        <v>0</v>
      </c>
      <c r="J69" s="3">
        <f>MIN(H69,I69)</f>
        <v>0</v>
      </c>
      <c r="K69" s="1">
        <v>0</v>
      </c>
      <c r="L69" s="4">
        <f t="shared" si="6"/>
        <v>0</v>
      </c>
      <c r="M69" s="134"/>
      <c r="N69" s="32"/>
    </row>
    <row r="70" spans="2:14" ht="19.5" customHeight="1" x14ac:dyDescent="0.2">
      <c r="B70" s="121"/>
      <c r="C70" s="36"/>
      <c r="D70" s="54"/>
      <c r="E70" s="59" t="s">
        <v>34</v>
      </c>
      <c r="F70" s="47">
        <v>0</v>
      </c>
      <c r="G70" s="1">
        <v>0</v>
      </c>
      <c r="H70" s="3">
        <f>F70-G70</f>
        <v>0</v>
      </c>
      <c r="I70" s="1">
        <v>0</v>
      </c>
      <c r="J70" s="3">
        <f>MIN(H70,I70)</f>
        <v>0</v>
      </c>
      <c r="K70" s="1">
        <v>0</v>
      </c>
      <c r="L70" s="4">
        <f t="shared" si="6"/>
        <v>0</v>
      </c>
      <c r="M70" s="134"/>
      <c r="N70" s="32"/>
    </row>
    <row r="71" spans="2:14" ht="19.5" customHeight="1" thickBot="1" x14ac:dyDescent="0.25">
      <c r="B71" s="121"/>
      <c r="C71" s="36"/>
      <c r="D71" s="54"/>
      <c r="E71" s="60"/>
      <c r="F71" s="48"/>
      <c r="G71" s="2"/>
      <c r="H71" s="5">
        <f>F71-G71</f>
        <v>0</v>
      </c>
      <c r="I71" s="2"/>
      <c r="J71" s="5">
        <f>MIN(H71,I71)</f>
        <v>0</v>
      </c>
      <c r="K71" s="2">
        <v>0</v>
      </c>
      <c r="L71" s="6">
        <f t="shared" si="6"/>
        <v>0</v>
      </c>
      <c r="M71" s="135"/>
      <c r="N71" s="33"/>
    </row>
    <row r="72" spans="2:14" ht="19.5" customHeight="1" thickTop="1" thickBot="1" x14ac:dyDescent="0.25">
      <c r="B72" s="122"/>
      <c r="C72" s="37"/>
      <c r="D72" s="55"/>
      <c r="E72" s="61" t="s">
        <v>14</v>
      </c>
      <c r="F72" s="7">
        <f t="shared" ref="F72:L72" si="7">SUM(F61:F71)</f>
        <v>73710000</v>
      </c>
      <c r="G72" s="8">
        <f t="shared" si="7"/>
        <v>0</v>
      </c>
      <c r="H72" s="8">
        <f t="shared" si="7"/>
        <v>73710000</v>
      </c>
      <c r="I72" s="8">
        <f t="shared" si="7"/>
        <v>65036000</v>
      </c>
      <c r="J72" s="8">
        <f t="shared" si="7"/>
        <v>65036000</v>
      </c>
      <c r="K72" s="8">
        <f t="shared" si="7"/>
        <v>123417000</v>
      </c>
      <c r="L72" s="8">
        <f t="shared" si="7"/>
        <v>65036000</v>
      </c>
      <c r="M72" s="8">
        <f>ROUNDDOWN(L72*3/4,-3)</f>
        <v>48777000</v>
      </c>
      <c r="N72" s="34"/>
    </row>
    <row r="73" spans="2:14" ht="8.25" customHeight="1" thickBot="1" x14ac:dyDescent="0.25">
      <c r="B73" s="19"/>
      <c r="C73" s="19"/>
      <c r="D73" s="19"/>
      <c r="E73" s="20"/>
      <c r="F73" s="21"/>
      <c r="G73" s="21"/>
      <c r="H73" s="21"/>
      <c r="I73" s="21"/>
      <c r="J73" s="21"/>
      <c r="K73" s="21"/>
      <c r="L73" s="21"/>
    </row>
    <row r="74" spans="2:14" ht="18" customHeight="1" x14ac:dyDescent="0.15">
      <c r="B74" s="126" t="s">
        <v>13</v>
      </c>
      <c r="C74" s="112" t="s">
        <v>20</v>
      </c>
      <c r="D74" s="118" t="s">
        <v>22</v>
      </c>
      <c r="E74" s="52"/>
      <c r="F74" s="129" t="s">
        <v>5</v>
      </c>
      <c r="G74" s="131" t="s">
        <v>6</v>
      </c>
      <c r="H74" s="116" t="s">
        <v>0</v>
      </c>
      <c r="I74" s="131" t="s">
        <v>15</v>
      </c>
      <c r="J74" s="116" t="s">
        <v>1</v>
      </c>
      <c r="K74" s="116" t="s">
        <v>41</v>
      </c>
      <c r="L74" s="116" t="s">
        <v>42</v>
      </c>
      <c r="M74" s="116" t="s">
        <v>43</v>
      </c>
      <c r="N74" s="144" t="s">
        <v>44</v>
      </c>
    </row>
    <row r="75" spans="2:14" ht="18" customHeight="1" x14ac:dyDescent="0.15">
      <c r="B75" s="127"/>
      <c r="C75" s="113"/>
      <c r="D75" s="114"/>
      <c r="E75" s="62"/>
      <c r="F75" s="130"/>
      <c r="G75" s="132"/>
      <c r="H75" s="117"/>
      <c r="I75" s="132"/>
      <c r="J75" s="117"/>
      <c r="K75" s="117"/>
      <c r="L75" s="117"/>
      <c r="M75" s="117"/>
      <c r="N75" s="145"/>
    </row>
    <row r="76" spans="2:14" ht="18" customHeight="1" x14ac:dyDescent="0.15">
      <c r="B76" s="127"/>
      <c r="C76" s="113" t="s">
        <v>21</v>
      </c>
      <c r="D76" s="114" t="s">
        <v>23</v>
      </c>
      <c r="E76" s="63" t="s">
        <v>24</v>
      </c>
      <c r="F76" s="130"/>
      <c r="G76" s="132"/>
      <c r="H76" s="117"/>
      <c r="I76" s="132"/>
      <c r="J76" s="117"/>
      <c r="K76" s="117"/>
      <c r="L76" s="117"/>
      <c r="M76" s="117"/>
      <c r="N76" s="145"/>
    </row>
    <row r="77" spans="2:14" s="18" customFormat="1" ht="18" customHeight="1" thickBot="1" x14ac:dyDescent="0.25">
      <c r="B77" s="128"/>
      <c r="C77" s="119"/>
      <c r="D77" s="115"/>
      <c r="E77" s="56"/>
      <c r="F77" s="15" t="s">
        <v>2</v>
      </c>
      <c r="G77" s="15" t="s">
        <v>8</v>
      </c>
      <c r="H77" s="16" t="s">
        <v>9</v>
      </c>
      <c r="I77" s="16" t="s">
        <v>10</v>
      </c>
      <c r="J77" s="16" t="s">
        <v>3</v>
      </c>
      <c r="K77" s="16" t="s">
        <v>7</v>
      </c>
      <c r="L77" s="16" t="s">
        <v>11</v>
      </c>
      <c r="M77" s="16" t="s">
        <v>45</v>
      </c>
      <c r="N77" s="17"/>
    </row>
    <row r="78" spans="2:14" ht="19.5" customHeight="1" x14ac:dyDescent="0.2">
      <c r="B78" s="120" t="s">
        <v>39</v>
      </c>
      <c r="C78" s="35"/>
      <c r="D78" s="53"/>
      <c r="E78" s="57" t="s">
        <v>25</v>
      </c>
      <c r="F78" s="45">
        <v>151849000</v>
      </c>
      <c r="G78" s="136">
        <v>0</v>
      </c>
      <c r="H78" s="142">
        <f>F78+F79-G78</f>
        <v>156105000</v>
      </c>
      <c r="I78" s="41">
        <v>148849000</v>
      </c>
      <c r="J78" s="142">
        <f>MIN(H78,SUM(I78:I79))</f>
        <v>153105000</v>
      </c>
      <c r="K78" s="136">
        <v>136200000</v>
      </c>
      <c r="L78" s="139">
        <f>MIN(J78,K78)</f>
        <v>136200000</v>
      </c>
      <c r="M78" s="133"/>
      <c r="N78" s="42"/>
    </row>
    <row r="79" spans="2:14" ht="19.5" customHeight="1" x14ac:dyDescent="0.2">
      <c r="B79" s="121"/>
      <c r="C79" s="36" t="s">
        <v>37</v>
      </c>
      <c r="D79" s="54" t="s">
        <v>35</v>
      </c>
      <c r="E79" s="58" t="s">
        <v>26</v>
      </c>
      <c r="F79" s="46">
        <v>4256000</v>
      </c>
      <c r="G79" s="138"/>
      <c r="H79" s="143"/>
      <c r="I79" s="39">
        <v>4256000</v>
      </c>
      <c r="J79" s="143"/>
      <c r="K79" s="138"/>
      <c r="L79" s="141"/>
      <c r="M79" s="134"/>
      <c r="N79" s="40"/>
    </row>
    <row r="80" spans="2:14" ht="19.5" customHeight="1" x14ac:dyDescent="0.2">
      <c r="B80" s="121"/>
      <c r="C80" s="36"/>
      <c r="D80" s="54" t="s">
        <v>58</v>
      </c>
      <c r="E80" s="59" t="s">
        <v>27</v>
      </c>
      <c r="F80" s="47">
        <v>14850000</v>
      </c>
      <c r="G80" s="1">
        <v>0</v>
      </c>
      <c r="H80" s="3">
        <f>F80-G80</f>
        <v>14850000</v>
      </c>
      <c r="I80" s="1">
        <v>14850000</v>
      </c>
      <c r="J80" s="3">
        <f>MIN(H80,I80)</f>
        <v>14850000</v>
      </c>
      <c r="K80" s="1">
        <v>14840000</v>
      </c>
      <c r="L80" s="4">
        <f>MIN(J80,K80)</f>
        <v>14840000</v>
      </c>
      <c r="M80" s="134"/>
      <c r="N80" s="32"/>
    </row>
    <row r="81" spans="2:14" ht="19.5" customHeight="1" x14ac:dyDescent="0.2">
      <c r="B81" s="121"/>
      <c r="C81" s="36"/>
      <c r="D81" s="54"/>
      <c r="E81" s="59" t="s">
        <v>28</v>
      </c>
      <c r="F81" s="47">
        <v>7545000</v>
      </c>
      <c r="G81" s="1">
        <v>0</v>
      </c>
      <c r="H81" s="3">
        <f>F81-G81</f>
        <v>7545000</v>
      </c>
      <c r="I81" s="1">
        <v>7545000</v>
      </c>
      <c r="J81" s="3">
        <f>MIN(H81,I81)</f>
        <v>7545000</v>
      </c>
      <c r="K81" s="44">
        <f>ROUNDDOWN((K78+K80+K85)*0.05,-3)</f>
        <v>7552000</v>
      </c>
      <c r="L81" s="4">
        <f t="shared" ref="L81:L88" si="8">MIN(J81,K81)</f>
        <v>7545000</v>
      </c>
      <c r="M81" s="134"/>
      <c r="N81" s="32"/>
    </row>
    <row r="82" spans="2:14" ht="19.5" customHeight="1" x14ac:dyDescent="0.2">
      <c r="B82" s="121"/>
      <c r="C82" s="36"/>
      <c r="D82" s="54"/>
      <c r="E82" s="59" t="s">
        <v>29</v>
      </c>
      <c r="F82" s="47">
        <v>8000000</v>
      </c>
      <c r="G82" s="1">
        <v>0</v>
      </c>
      <c r="H82" s="3">
        <f>F82-G82</f>
        <v>8000000</v>
      </c>
      <c r="I82" s="1">
        <v>8000000</v>
      </c>
      <c r="J82" s="3">
        <f>MIN(H82,I82)</f>
        <v>8000000</v>
      </c>
      <c r="K82" s="1">
        <v>1800000</v>
      </c>
      <c r="L82" s="4">
        <f t="shared" si="8"/>
        <v>1800000</v>
      </c>
      <c r="M82" s="134"/>
      <c r="N82" s="32"/>
    </row>
    <row r="83" spans="2:14" ht="19.5" customHeight="1" x14ac:dyDescent="0.2">
      <c r="B83" s="121"/>
      <c r="C83" s="36"/>
      <c r="D83" s="54"/>
      <c r="E83" s="59" t="s">
        <v>30</v>
      </c>
      <c r="F83" s="47">
        <v>43650000</v>
      </c>
      <c r="G83" s="1">
        <v>0</v>
      </c>
      <c r="H83" s="3">
        <f>F83-G83</f>
        <v>43650000</v>
      </c>
      <c r="I83" s="1">
        <v>43650000</v>
      </c>
      <c r="J83" s="3">
        <f>MIN(H83,I83)</f>
        <v>43650000</v>
      </c>
      <c r="K83" s="1">
        <v>43700000</v>
      </c>
      <c r="L83" s="4">
        <f t="shared" si="8"/>
        <v>43650000</v>
      </c>
      <c r="M83" s="134"/>
      <c r="N83" s="32"/>
    </row>
    <row r="84" spans="2:14" ht="19.5" customHeight="1" x14ac:dyDescent="0.2">
      <c r="B84" s="121"/>
      <c r="C84" s="36"/>
      <c r="D84" s="54"/>
      <c r="E84" s="59" t="s">
        <v>31</v>
      </c>
      <c r="F84" s="47">
        <v>25026000</v>
      </c>
      <c r="G84" s="1">
        <v>0</v>
      </c>
      <c r="H84" s="3">
        <f>F84-G84</f>
        <v>25026000</v>
      </c>
      <c r="I84" s="1">
        <v>25026000</v>
      </c>
      <c r="J84" s="3">
        <f>MIN(H84,I84)</f>
        <v>25026000</v>
      </c>
      <c r="K84" s="1">
        <v>16684000</v>
      </c>
      <c r="L84" s="4">
        <f t="shared" si="8"/>
        <v>16684000</v>
      </c>
      <c r="M84" s="134"/>
      <c r="N84" s="32"/>
    </row>
    <row r="85" spans="2:14" ht="19.5" customHeight="1" x14ac:dyDescent="0.2">
      <c r="B85" s="121"/>
      <c r="C85" s="36" t="s">
        <v>38</v>
      </c>
      <c r="D85" s="54" t="s">
        <v>60</v>
      </c>
      <c r="E85" s="59" t="s">
        <v>32</v>
      </c>
      <c r="F85" s="49"/>
      <c r="G85" s="50"/>
      <c r="H85" s="51"/>
      <c r="I85" s="50"/>
      <c r="J85" s="51"/>
      <c r="K85" s="1">
        <v>0</v>
      </c>
      <c r="L85" s="4">
        <f t="shared" si="8"/>
        <v>0</v>
      </c>
      <c r="M85" s="134"/>
      <c r="N85" s="32"/>
    </row>
    <row r="86" spans="2:14" ht="19.5" customHeight="1" x14ac:dyDescent="0.2">
      <c r="B86" s="121"/>
      <c r="C86" s="36"/>
      <c r="D86" s="54"/>
      <c r="E86" s="59" t="s">
        <v>33</v>
      </c>
      <c r="F86" s="47">
        <v>0</v>
      </c>
      <c r="G86" s="1">
        <v>0</v>
      </c>
      <c r="H86" s="3">
        <f>F86-G86</f>
        <v>0</v>
      </c>
      <c r="I86" s="1">
        <v>0</v>
      </c>
      <c r="J86" s="3">
        <f>MIN(H86,I86)</f>
        <v>0</v>
      </c>
      <c r="K86" s="1">
        <v>0</v>
      </c>
      <c r="L86" s="4">
        <f t="shared" si="8"/>
        <v>0</v>
      </c>
      <c r="M86" s="134"/>
      <c r="N86" s="32"/>
    </row>
    <row r="87" spans="2:14" ht="19.5" customHeight="1" x14ac:dyDescent="0.2">
      <c r="B87" s="121"/>
      <c r="C87" s="36"/>
      <c r="D87" s="54"/>
      <c r="E87" s="59" t="s">
        <v>34</v>
      </c>
      <c r="F87" s="47">
        <v>0</v>
      </c>
      <c r="G87" s="1">
        <v>0</v>
      </c>
      <c r="H87" s="3">
        <f>F87-G87</f>
        <v>0</v>
      </c>
      <c r="I87" s="1">
        <v>0</v>
      </c>
      <c r="J87" s="3">
        <f>MIN(H87,I87)</f>
        <v>0</v>
      </c>
      <c r="K87" s="1">
        <v>0</v>
      </c>
      <c r="L87" s="4">
        <f t="shared" si="8"/>
        <v>0</v>
      </c>
      <c r="M87" s="134"/>
      <c r="N87" s="32"/>
    </row>
    <row r="88" spans="2:14" ht="19.5" customHeight="1" thickBot="1" x14ac:dyDescent="0.25">
      <c r="B88" s="121"/>
      <c r="C88" s="36"/>
      <c r="D88" s="54"/>
      <c r="E88" s="60"/>
      <c r="F88" s="48"/>
      <c r="G88" s="2"/>
      <c r="H88" s="5">
        <f>F88-G88</f>
        <v>0</v>
      </c>
      <c r="I88" s="2"/>
      <c r="J88" s="5">
        <f>MIN(H88,I88)</f>
        <v>0</v>
      </c>
      <c r="K88" s="2">
        <v>0</v>
      </c>
      <c r="L88" s="6">
        <f t="shared" si="8"/>
        <v>0</v>
      </c>
      <c r="M88" s="135"/>
      <c r="N88" s="33"/>
    </row>
    <row r="89" spans="2:14" ht="19.5" customHeight="1" thickTop="1" thickBot="1" x14ac:dyDescent="0.25">
      <c r="B89" s="122"/>
      <c r="C89" s="37"/>
      <c r="D89" s="55"/>
      <c r="E89" s="61" t="s">
        <v>14</v>
      </c>
      <c r="F89" s="7">
        <f t="shared" ref="F89:L89" si="9">SUM(F78:F88)</f>
        <v>255176000</v>
      </c>
      <c r="G89" s="8">
        <f t="shared" si="9"/>
        <v>0</v>
      </c>
      <c r="H89" s="8">
        <f t="shared" si="9"/>
        <v>255176000</v>
      </c>
      <c r="I89" s="8">
        <f t="shared" si="9"/>
        <v>252176000</v>
      </c>
      <c r="J89" s="8">
        <f t="shared" si="9"/>
        <v>252176000</v>
      </c>
      <c r="K89" s="8">
        <f t="shared" si="9"/>
        <v>220776000</v>
      </c>
      <c r="L89" s="8">
        <f t="shared" si="9"/>
        <v>220719000</v>
      </c>
      <c r="M89" s="8">
        <f>ROUNDDOWN(L89*3/4,-3)</f>
        <v>165539000</v>
      </c>
      <c r="N89" s="34"/>
    </row>
    <row r="90" spans="2:14" ht="8.25" customHeight="1" thickBot="1" x14ac:dyDescent="0.25">
      <c r="B90" s="19"/>
      <c r="C90" s="19"/>
      <c r="D90" s="19"/>
      <c r="E90" s="20"/>
      <c r="F90" s="21"/>
      <c r="G90" s="21"/>
      <c r="H90" s="21"/>
      <c r="I90" s="21"/>
      <c r="J90" s="21"/>
      <c r="K90" s="21"/>
      <c r="L90" s="21"/>
    </row>
    <row r="91" spans="2:14" ht="18" customHeight="1" x14ac:dyDescent="0.15">
      <c r="B91" s="126" t="s">
        <v>13</v>
      </c>
      <c r="C91" s="112" t="s">
        <v>20</v>
      </c>
      <c r="D91" s="118" t="s">
        <v>22</v>
      </c>
      <c r="E91" s="52"/>
      <c r="F91" s="129" t="s">
        <v>5</v>
      </c>
      <c r="G91" s="131" t="s">
        <v>6</v>
      </c>
      <c r="H91" s="116" t="s">
        <v>0</v>
      </c>
      <c r="I91" s="131" t="s">
        <v>15</v>
      </c>
      <c r="J91" s="116" t="s">
        <v>1</v>
      </c>
      <c r="K91" s="116" t="s">
        <v>41</v>
      </c>
      <c r="L91" s="116" t="s">
        <v>42</v>
      </c>
      <c r="M91" s="116" t="s">
        <v>43</v>
      </c>
      <c r="N91" s="144" t="s">
        <v>44</v>
      </c>
    </row>
    <row r="92" spans="2:14" ht="18" customHeight="1" x14ac:dyDescent="0.15">
      <c r="B92" s="127"/>
      <c r="C92" s="113"/>
      <c r="D92" s="114"/>
      <c r="E92" s="62"/>
      <c r="F92" s="130"/>
      <c r="G92" s="132"/>
      <c r="H92" s="117"/>
      <c r="I92" s="132"/>
      <c r="J92" s="117"/>
      <c r="K92" s="117"/>
      <c r="L92" s="117"/>
      <c r="M92" s="117"/>
      <c r="N92" s="145"/>
    </row>
    <row r="93" spans="2:14" ht="18" customHeight="1" x14ac:dyDescent="0.15">
      <c r="B93" s="127"/>
      <c r="C93" s="113" t="s">
        <v>21</v>
      </c>
      <c r="D93" s="114" t="s">
        <v>23</v>
      </c>
      <c r="E93" s="63" t="s">
        <v>24</v>
      </c>
      <c r="F93" s="130"/>
      <c r="G93" s="132"/>
      <c r="H93" s="117"/>
      <c r="I93" s="132"/>
      <c r="J93" s="117"/>
      <c r="K93" s="117"/>
      <c r="L93" s="117"/>
      <c r="M93" s="117"/>
      <c r="N93" s="145"/>
    </row>
    <row r="94" spans="2:14" s="18" customFormat="1" ht="18" customHeight="1" thickBot="1" x14ac:dyDescent="0.25">
      <c r="B94" s="128"/>
      <c r="C94" s="119"/>
      <c r="D94" s="115"/>
      <c r="E94" s="56"/>
      <c r="F94" s="15" t="s">
        <v>2</v>
      </c>
      <c r="G94" s="15" t="s">
        <v>8</v>
      </c>
      <c r="H94" s="16" t="s">
        <v>9</v>
      </c>
      <c r="I94" s="16" t="s">
        <v>10</v>
      </c>
      <c r="J94" s="16" t="s">
        <v>3</v>
      </c>
      <c r="K94" s="16" t="s">
        <v>7</v>
      </c>
      <c r="L94" s="16" t="s">
        <v>11</v>
      </c>
      <c r="M94" s="16" t="s">
        <v>45</v>
      </c>
      <c r="N94" s="17"/>
    </row>
    <row r="95" spans="2:14" ht="19.5" customHeight="1" x14ac:dyDescent="0.2">
      <c r="B95" s="120" t="s">
        <v>39</v>
      </c>
      <c r="C95" s="35"/>
      <c r="D95" s="53"/>
      <c r="E95" s="57" t="s">
        <v>25</v>
      </c>
      <c r="F95" s="45">
        <v>151849000</v>
      </c>
      <c r="G95" s="136">
        <v>0</v>
      </c>
      <c r="H95" s="142">
        <f>F95+F96-G95</f>
        <v>156105000</v>
      </c>
      <c r="I95" s="41">
        <v>148849000</v>
      </c>
      <c r="J95" s="142">
        <f>MIN(H95,SUM(I95:I96))</f>
        <v>153105000</v>
      </c>
      <c r="K95" s="136">
        <v>136200000</v>
      </c>
      <c r="L95" s="139">
        <f>MIN(J95,K95)</f>
        <v>136200000</v>
      </c>
      <c r="M95" s="133"/>
      <c r="N95" s="42"/>
    </row>
    <row r="96" spans="2:14" ht="19.5" customHeight="1" x14ac:dyDescent="0.2">
      <c r="B96" s="121"/>
      <c r="C96" s="36" t="s">
        <v>37</v>
      </c>
      <c r="D96" s="54" t="s">
        <v>35</v>
      </c>
      <c r="E96" s="58" t="s">
        <v>26</v>
      </c>
      <c r="F96" s="46">
        <v>4256000</v>
      </c>
      <c r="G96" s="138"/>
      <c r="H96" s="143"/>
      <c r="I96" s="39">
        <v>4256000</v>
      </c>
      <c r="J96" s="143"/>
      <c r="K96" s="138"/>
      <c r="L96" s="141"/>
      <c r="M96" s="134"/>
      <c r="N96" s="40"/>
    </row>
    <row r="97" spans="2:14" ht="19.5" customHeight="1" x14ac:dyDescent="0.2">
      <c r="B97" s="121"/>
      <c r="C97" s="36"/>
      <c r="D97" s="54" t="s">
        <v>58</v>
      </c>
      <c r="E97" s="59" t="s">
        <v>27</v>
      </c>
      <c r="F97" s="47">
        <v>14850000</v>
      </c>
      <c r="G97" s="1">
        <v>0</v>
      </c>
      <c r="H97" s="3">
        <f>F97-G97</f>
        <v>14850000</v>
      </c>
      <c r="I97" s="1">
        <v>14850000</v>
      </c>
      <c r="J97" s="3">
        <f>MIN(H97,I97)</f>
        <v>14850000</v>
      </c>
      <c r="K97" s="1">
        <v>14840000</v>
      </c>
      <c r="L97" s="4">
        <f>MIN(J97,K97)</f>
        <v>14840000</v>
      </c>
      <c r="M97" s="134"/>
      <c r="N97" s="32"/>
    </row>
    <row r="98" spans="2:14" ht="19.5" customHeight="1" x14ac:dyDescent="0.2">
      <c r="B98" s="121"/>
      <c r="C98" s="36"/>
      <c r="D98" s="54"/>
      <c r="E98" s="59" t="s">
        <v>28</v>
      </c>
      <c r="F98" s="47">
        <v>7545000</v>
      </c>
      <c r="G98" s="1">
        <v>0</v>
      </c>
      <c r="H98" s="3">
        <f>F98-G98</f>
        <v>7545000</v>
      </c>
      <c r="I98" s="1">
        <v>7545000</v>
      </c>
      <c r="J98" s="3">
        <f>MIN(H98,I98)</f>
        <v>7545000</v>
      </c>
      <c r="K98" s="44">
        <f>ROUNDDOWN((K95+K97+K102)*0.05,-3)</f>
        <v>7552000</v>
      </c>
      <c r="L98" s="4">
        <f t="shared" ref="L98:L105" si="10">MIN(J98,K98)</f>
        <v>7545000</v>
      </c>
      <c r="M98" s="134"/>
      <c r="N98" s="32"/>
    </row>
    <row r="99" spans="2:14" ht="19.5" customHeight="1" x14ac:dyDescent="0.2">
      <c r="B99" s="121"/>
      <c r="C99" s="36"/>
      <c r="D99" s="54"/>
      <c r="E99" s="59" t="s">
        <v>29</v>
      </c>
      <c r="F99" s="47">
        <v>8000000</v>
      </c>
      <c r="G99" s="1">
        <v>0</v>
      </c>
      <c r="H99" s="3">
        <f>F99-G99</f>
        <v>8000000</v>
      </c>
      <c r="I99" s="1">
        <v>8000000</v>
      </c>
      <c r="J99" s="3">
        <f>MIN(H99,I99)</f>
        <v>8000000</v>
      </c>
      <c r="K99" s="1">
        <v>1800000</v>
      </c>
      <c r="L99" s="4">
        <f t="shared" si="10"/>
        <v>1800000</v>
      </c>
      <c r="M99" s="134"/>
      <c r="N99" s="32"/>
    </row>
    <row r="100" spans="2:14" ht="19.5" customHeight="1" x14ac:dyDescent="0.2">
      <c r="B100" s="121"/>
      <c r="C100" s="36"/>
      <c r="D100" s="54"/>
      <c r="E100" s="59" t="s">
        <v>30</v>
      </c>
      <c r="F100" s="47">
        <v>43650000</v>
      </c>
      <c r="G100" s="1">
        <v>0</v>
      </c>
      <c r="H100" s="3">
        <f>F100-G100</f>
        <v>43650000</v>
      </c>
      <c r="I100" s="1">
        <v>43650000</v>
      </c>
      <c r="J100" s="3">
        <f>MIN(H100,I100)</f>
        <v>43650000</v>
      </c>
      <c r="K100" s="1">
        <v>43700000</v>
      </c>
      <c r="L100" s="4">
        <f t="shared" si="10"/>
        <v>43650000</v>
      </c>
      <c r="M100" s="134"/>
      <c r="N100" s="32"/>
    </row>
    <row r="101" spans="2:14" ht="19.5" customHeight="1" x14ac:dyDescent="0.2">
      <c r="B101" s="121"/>
      <c r="C101" s="36"/>
      <c r="D101" s="54"/>
      <c r="E101" s="59" t="s">
        <v>31</v>
      </c>
      <c r="F101" s="47">
        <v>0</v>
      </c>
      <c r="G101" s="1">
        <v>0</v>
      </c>
      <c r="H101" s="3">
        <f>F101-G101</f>
        <v>0</v>
      </c>
      <c r="I101" s="1">
        <v>0</v>
      </c>
      <c r="J101" s="3">
        <f>MIN(H101,I101)</f>
        <v>0</v>
      </c>
      <c r="K101" s="1">
        <v>0</v>
      </c>
      <c r="L101" s="4">
        <f t="shared" si="10"/>
        <v>0</v>
      </c>
      <c r="M101" s="134"/>
      <c r="N101" s="32"/>
    </row>
    <row r="102" spans="2:14" ht="19.5" customHeight="1" x14ac:dyDescent="0.2">
      <c r="B102" s="121"/>
      <c r="C102" s="36" t="s">
        <v>38</v>
      </c>
      <c r="D102" s="54" t="s">
        <v>59</v>
      </c>
      <c r="E102" s="59" t="s">
        <v>32</v>
      </c>
      <c r="F102" s="49"/>
      <c r="G102" s="50"/>
      <c r="H102" s="51"/>
      <c r="I102" s="50"/>
      <c r="J102" s="51"/>
      <c r="K102" s="1">
        <v>0</v>
      </c>
      <c r="L102" s="4">
        <f t="shared" si="10"/>
        <v>0</v>
      </c>
      <c r="M102" s="134"/>
      <c r="N102" s="32"/>
    </row>
    <row r="103" spans="2:14" ht="19.5" customHeight="1" x14ac:dyDescent="0.2">
      <c r="B103" s="121"/>
      <c r="C103" s="36"/>
      <c r="D103" s="54"/>
      <c r="E103" s="59" t="s">
        <v>33</v>
      </c>
      <c r="F103" s="47">
        <v>0</v>
      </c>
      <c r="G103" s="1">
        <v>0</v>
      </c>
      <c r="H103" s="3">
        <f>F103-G103</f>
        <v>0</v>
      </c>
      <c r="I103" s="1">
        <v>0</v>
      </c>
      <c r="J103" s="3">
        <f>MIN(H103,I103)</f>
        <v>0</v>
      </c>
      <c r="K103" s="1">
        <v>0</v>
      </c>
      <c r="L103" s="4">
        <f t="shared" si="10"/>
        <v>0</v>
      </c>
      <c r="M103" s="134"/>
      <c r="N103" s="32"/>
    </row>
    <row r="104" spans="2:14" ht="19.5" customHeight="1" x14ac:dyDescent="0.2">
      <c r="B104" s="121"/>
      <c r="C104" s="36"/>
      <c r="D104" s="54"/>
      <c r="E104" s="59" t="s">
        <v>34</v>
      </c>
      <c r="F104" s="47">
        <v>0</v>
      </c>
      <c r="G104" s="1">
        <v>0</v>
      </c>
      <c r="H104" s="3">
        <f>F104-G104</f>
        <v>0</v>
      </c>
      <c r="I104" s="1">
        <v>0</v>
      </c>
      <c r="J104" s="3">
        <f>MIN(H104,I104)</f>
        <v>0</v>
      </c>
      <c r="K104" s="1">
        <v>0</v>
      </c>
      <c r="L104" s="4">
        <f t="shared" si="10"/>
        <v>0</v>
      </c>
      <c r="M104" s="134"/>
      <c r="N104" s="32"/>
    </row>
    <row r="105" spans="2:14" ht="19.5" customHeight="1" thickBot="1" x14ac:dyDescent="0.25">
      <c r="B105" s="121"/>
      <c r="C105" s="36"/>
      <c r="D105" s="54"/>
      <c r="E105" s="60"/>
      <c r="F105" s="48"/>
      <c r="G105" s="2"/>
      <c r="H105" s="5">
        <f>F105-G105</f>
        <v>0</v>
      </c>
      <c r="I105" s="2"/>
      <c r="J105" s="5">
        <f>MIN(H105,I105)</f>
        <v>0</v>
      </c>
      <c r="K105" s="2">
        <v>0</v>
      </c>
      <c r="L105" s="6">
        <f t="shared" si="10"/>
        <v>0</v>
      </c>
      <c r="M105" s="135"/>
      <c r="N105" s="33"/>
    </row>
    <row r="106" spans="2:14" ht="19.5" customHeight="1" thickTop="1" thickBot="1" x14ac:dyDescent="0.25">
      <c r="B106" s="122"/>
      <c r="C106" s="37"/>
      <c r="D106" s="55"/>
      <c r="E106" s="61" t="s">
        <v>14</v>
      </c>
      <c r="F106" s="7">
        <f t="shared" ref="F106:L106" si="11">SUM(F95:F105)</f>
        <v>230150000</v>
      </c>
      <c r="G106" s="8">
        <f t="shared" si="11"/>
        <v>0</v>
      </c>
      <c r="H106" s="8">
        <f t="shared" si="11"/>
        <v>230150000</v>
      </c>
      <c r="I106" s="8">
        <f t="shared" si="11"/>
        <v>227150000</v>
      </c>
      <c r="J106" s="8">
        <f t="shared" si="11"/>
        <v>227150000</v>
      </c>
      <c r="K106" s="8">
        <f t="shared" si="11"/>
        <v>204092000</v>
      </c>
      <c r="L106" s="8">
        <f t="shared" si="11"/>
        <v>204035000</v>
      </c>
      <c r="M106" s="8">
        <f>ROUNDDOWN(L106*3/4,-3)</f>
        <v>153026000</v>
      </c>
      <c r="N106" s="34"/>
    </row>
    <row r="107" spans="2:14" ht="8.25" customHeight="1" thickBot="1" x14ac:dyDescent="0.25">
      <c r="B107" s="19"/>
      <c r="C107" s="19"/>
      <c r="D107" s="19"/>
      <c r="E107" s="20"/>
      <c r="F107" s="21"/>
      <c r="G107" s="21"/>
      <c r="H107" s="21"/>
      <c r="I107" s="21"/>
      <c r="J107" s="21"/>
      <c r="K107" s="21"/>
      <c r="L107" s="21"/>
    </row>
    <row r="108" spans="2:14" ht="18" customHeight="1" x14ac:dyDescent="0.15">
      <c r="B108" s="126" t="s">
        <v>13</v>
      </c>
      <c r="C108" s="112" t="s">
        <v>20</v>
      </c>
      <c r="D108" s="118" t="s">
        <v>22</v>
      </c>
      <c r="E108" s="52"/>
      <c r="F108" s="129" t="s">
        <v>5</v>
      </c>
      <c r="G108" s="131" t="s">
        <v>6</v>
      </c>
      <c r="H108" s="116" t="s">
        <v>0</v>
      </c>
      <c r="I108" s="131" t="s">
        <v>15</v>
      </c>
      <c r="J108" s="116" t="s">
        <v>1</v>
      </c>
      <c r="K108" s="116" t="s">
        <v>41</v>
      </c>
      <c r="L108" s="116" t="s">
        <v>42</v>
      </c>
      <c r="M108" s="116" t="s">
        <v>43</v>
      </c>
      <c r="N108" s="144" t="s">
        <v>44</v>
      </c>
    </row>
    <row r="109" spans="2:14" ht="18" customHeight="1" x14ac:dyDescent="0.15">
      <c r="B109" s="127"/>
      <c r="C109" s="113"/>
      <c r="D109" s="114"/>
      <c r="E109" s="62"/>
      <c r="F109" s="130"/>
      <c r="G109" s="132"/>
      <c r="H109" s="117"/>
      <c r="I109" s="132"/>
      <c r="J109" s="117"/>
      <c r="K109" s="117"/>
      <c r="L109" s="117"/>
      <c r="M109" s="117"/>
      <c r="N109" s="145"/>
    </row>
    <row r="110" spans="2:14" ht="18" customHeight="1" x14ac:dyDescent="0.15">
      <c r="B110" s="127"/>
      <c r="C110" s="113" t="s">
        <v>21</v>
      </c>
      <c r="D110" s="114" t="s">
        <v>23</v>
      </c>
      <c r="E110" s="63" t="s">
        <v>24</v>
      </c>
      <c r="F110" s="130"/>
      <c r="G110" s="132"/>
      <c r="H110" s="117"/>
      <c r="I110" s="132"/>
      <c r="J110" s="117"/>
      <c r="K110" s="117"/>
      <c r="L110" s="117"/>
      <c r="M110" s="117"/>
      <c r="N110" s="145"/>
    </row>
    <row r="111" spans="2:14" s="18" customFormat="1" ht="18" customHeight="1" thickBot="1" x14ac:dyDescent="0.25">
      <c r="B111" s="128"/>
      <c r="C111" s="119"/>
      <c r="D111" s="115"/>
      <c r="E111" s="56"/>
      <c r="F111" s="15" t="s">
        <v>2</v>
      </c>
      <c r="G111" s="15" t="s">
        <v>8</v>
      </c>
      <c r="H111" s="16" t="s">
        <v>9</v>
      </c>
      <c r="I111" s="16" t="s">
        <v>10</v>
      </c>
      <c r="J111" s="16" t="s">
        <v>3</v>
      </c>
      <c r="K111" s="16" t="s">
        <v>7</v>
      </c>
      <c r="L111" s="16" t="s">
        <v>11</v>
      </c>
      <c r="M111" s="16" t="s">
        <v>45</v>
      </c>
      <c r="N111" s="17"/>
    </row>
    <row r="112" spans="2:14" ht="19.5" customHeight="1" x14ac:dyDescent="0.2">
      <c r="B112" s="120"/>
      <c r="C112" s="35"/>
      <c r="D112" s="53"/>
      <c r="E112" s="57" t="s">
        <v>25</v>
      </c>
      <c r="F112" s="45"/>
      <c r="G112" s="136"/>
      <c r="H112" s="142">
        <f>F112+F113-G112</f>
        <v>0</v>
      </c>
      <c r="I112" s="41"/>
      <c r="J112" s="142">
        <f>MIN(H112,SUM(I112:I113))</f>
        <v>0</v>
      </c>
      <c r="K112" s="136"/>
      <c r="L112" s="139">
        <f>MIN(J112,K112)</f>
        <v>0</v>
      </c>
      <c r="M112" s="133"/>
      <c r="N112" s="42"/>
    </row>
    <row r="113" spans="2:14" ht="19.5" customHeight="1" x14ac:dyDescent="0.2">
      <c r="B113" s="121"/>
      <c r="C113" s="36"/>
      <c r="D113" s="54"/>
      <c r="E113" s="58" t="s">
        <v>26</v>
      </c>
      <c r="F113" s="46"/>
      <c r="G113" s="138"/>
      <c r="H113" s="143"/>
      <c r="I113" s="39"/>
      <c r="J113" s="143"/>
      <c r="K113" s="138"/>
      <c r="L113" s="141"/>
      <c r="M113" s="134"/>
      <c r="N113" s="40"/>
    </row>
    <row r="114" spans="2:14" ht="19.5" customHeight="1" x14ac:dyDescent="0.2">
      <c r="B114" s="121"/>
      <c r="C114" s="36"/>
      <c r="D114" s="54"/>
      <c r="E114" s="59" t="s">
        <v>27</v>
      </c>
      <c r="F114" s="47"/>
      <c r="G114" s="1"/>
      <c r="H114" s="3">
        <f>F114-G114</f>
        <v>0</v>
      </c>
      <c r="I114" s="1"/>
      <c r="J114" s="3">
        <f>MIN(H114,I114)</f>
        <v>0</v>
      </c>
      <c r="K114" s="1"/>
      <c r="L114" s="4">
        <f>MIN(J114,K114)</f>
        <v>0</v>
      </c>
      <c r="M114" s="134"/>
      <c r="N114" s="32"/>
    </row>
    <row r="115" spans="2:14" ht="19.5" customHeight="1" x14ac:dyDescent="0.2">
      <c r="B115" s="121"/>
      <c r="C115" s="36"/>
      <c r="D115" s="54"/>
      <c r="E115" s="59" t="s">
        <v>28</v>
      </c>
      <c r="F115" s="47"/>
      <c r="G115" s="1"/>
      <c r="H115" s="3">
        <f>F115-G115</f>
        <v>0</v>
      </c>
      <c r="I115" s="1"/>
      <c r="J115" s="3">
        <f>MIN(H115,I115)</f>
        <v>0</v>
      </c>
      <c r="K115" s="44">
        <f>ROUNDDOWN((K112+K114+K119)*0.05,-3)</f>
        <v>0</v>
      </c>
      <c r="L115" s="4">
        <f t="shared" ref="L115:L122" si="12">MIN(J115,K115)</f>
        <v>0</v>
      </c>
      <c r="M115" s="134"/>
      <c r="N115" s="32"/>
    </row>
    <row r="116" spans="2:14" ht="19.5" customHeight="1" x14ac:dyDescent="0.2">
      <c r="B116" s="121"/>
      <c r="C116" s="36"/>
      <c r="D116" s="54"/>
      <c r="E116" s="59" t="s">
        <v>29</v>
      </c>
      <c r="F116" s="47"/>
      <c r="G116" s="1"/>
      <c r="H116" s="3">
        <f>F116-G116</f>
        <v>0</v>
      </c>
      <c r="I116" s="1"/>
      <c r="J116" s="3">
        <f>MIN(H116,I116)</f>
        <v>0</v>
      </c>
      <c r="K116" s="1"/>
      <c r="L116" s="4">
        <f t="shared" si="12"/>
        <v>0</v>
      </c>
      <c r="M116" s="134"/>
      <c r="N116" s="32"/>
    </row>
    <row r="117" spans="2:14" ht="19.5" customHeight="1" x14ac:dyDescent="0.2">
      <c r="B117" s="121"/>
      <c r="C117" s="36"/>
      <c r="D117" s="54"/>
      <c r="E117" s="59" t="s">
        <v>30</v>
      </c>
      <c r="F117" s="47"/>
      <c r="G117" s="1"/>
      <c r="H117" s="3">
        <f>F117-G117</f>
        <v>0</v>
      </c>
      <c r="I117" s="1"/>
      <c r="J117" s="3">
        <f>MIN(H117,I117)</f>
        <v>0</v>
      </c>
      <c r="K117" s="1"/>
      <c r="L117" s="4">
        <f t="shared" si="12"/>
        <v>0</v>
      </c>
      <c r="M117" s="134"/>
      <c r="N117" s="32"/>
    </row>
    <row r="118" spans="2:14" ht="19.5" customHeight="1" x14ac:dyDescent="0.2">
      <c r="B118" s="121"/>
      <c r="C118" s="36"/>
      <c r="D118" s="54"/>
      <c r="E118" s="59" t="s">
        <v>31</v>
      </c>
      <c r="F118" s="47"/>
      <c r="G118" s="1"/>
      <c r="H118" s="3">
        <f>F118-G118</f>
        <v>0</v>
      </c>
      <c r="I118" s="1"/>
      <c r="J118" s="3">
        <f>MIN(H118,I118)</f>
        <v>0</v>
      </c>
      <c r="K118" s="1"/>
      <c r="L118" s="4">
        <f t="shared" si="12"/>
        <v>0</v>
      </c>
      <c r="M118" s="134"/>
      <c r="N118" s="32"/>
    </row>
    <row r="119" spans="2:14" ht="19.5" customHeight="1" x14ac:dyDescent="0.2">
      <c r="B119" s="121"/>
      <c r="C119" s="36"/>
      <c r="D119" s="54"/>
      <c r="E119" s="59" t="s">
        <v>32</v>
      </c>
      <c r="F119" s="49"/>
      <c r="G119" s="50"/>
      <c r="H119" s="51"/>
      <c r="I119" s="50"/>
      <c r="J119" s="51"/>
      <c r="K119" s="1"/>
      <c r="L119" s="4">
        <f t="shared" si="12"/>
        <v>0</v>
      </c>
      <c r="M119" s="134"/>
      <c r="N119" s="32"/>
    </row>
    <row r="120" spans="2:14" ht="19.5" customHeight="1" x14ac:dyDescent="0.2">
      <c r="B120" s="121"/>
      <c r="C120" s="36"/>
      <c r="D120" s="54"/>
      <c r="E120" s="59" t="s">
        <v>33</v>
      </c>
      <c r="F120" s="47"/>
      <c r="G120" s="1"/>
      <c r="H120" s="3">
        <f>F120-G120</f>
        <v>0</v>
      </c>
      <c r="I120" s="1"/>
      <c r="J120" s="3">
        <f>MIN(H120,I120)</f>
        <v>0</v>
      </c>
      <c r="K120" s="1"/>
      <c r="L120" s="4">
        <f t="shared" si="12"/>
        <v>0</v>
      </c>
      <c r="M120" s="134"/>
      <c r="N120" s="32"/>
    </row>
    <row r="121" spans="2:14" ht="19.5" customHeight="1" x14ac:dyDescent="0.2">
      <c r="B121" s="121"/>
      <c r="C121" s="36"/>
      <c r="D121" s="54"/>
      <c r="E121" s="59" t="s">
        <v>34</v>
      </c>
      <c r="F121" s="47"/>
      <c r="G121" s="1"/>
      <c r="H121" s="3">
        <f>F121-G121</f>
        <v>0</v>
      </c>
      <c r="I121" s="1"/>
      <c r="J121" s="3">
        <f>MIN(H121,I121)</f>
        <v>0</v>
      </c>
      <c r="K121" s="1"/>
      <c r="L121" s="4">
        <f t="shared" si="12"/>
        <v>0</v>
      </c>
      <c r="M121" s="134"/>
      <c r="N121" s="32"/>
    </row>
    <row r="122" spans="2:14" ht="19.5" customHeight="1" thickBot="1" x14ac:dyDescent="0.25">
      <c r="B122" s="121"/>
      <c r="C122" s="36"/>
      <c r="D122" s="54"/>
      <c r="E122" s="60"/>
      <c r="F122" s="48"/>
      <c r="G122" s="2"/>
      <c r="H122" s="5">
        <f>F122-G122</f>
        <v>0</v>
      </c>
      <c r="I122" s="2"/>
      <c r="J122" s="5">
        <f>MIN(H122,I122)</f>
        <v>0</v>
      </c>
      <c r="K122" s="2"/>
      <c r="L122" s="6">
        <f t="shared" si="12"/>
        <v>0</v>
      </c>
      <c r="M122" s="135"/>
      <c r="N122" s="33"/>
    </row>
    <row r="123" spans="2:14" ht="19.5" customHeight="1" thickTop="1" thickBot="1" x14ac:dyDescent="0.25">
      <c r="B123" s="122"/>
      <c r="C123" s="37"/>
      <c r="D123" s="55"/>
      <c r="E123" s="61" t="s">
        <v>14</v>
      </c>
      <c r="F123" s="7">
        <f t="shared" ref="F123:L123" si="13">SUM(F112:F122)</f>
        <v>0</v>
      </c>
      <c r="G123" s="8">
        <f t="shared" si="13"/>
        <v>0</v>
      </c>
      <c r="H123" s="8">
        <f t="shared" si="13"/>
        <v>0</v>
      </c>
      <c r="I123" s="8">
        <f t="shared" si="13"/>
        <v>0</v>
      </c>
      <c r="J123" s="8">
        <f t="shared" si="13"/>
        <v>0</v>
      </c>
      <c r="K123" s="8">
        <f t="shared" si="13"/>
        <v>0</v>
      </c>
      <c r="L123" s="8">
        <f t="shared" si="13"/>
        <v>0</v>
      </c>
      <c r="M123" s="8">
        <f>ROUNDDOWN(L123*3/4,-3)</f>
        <v>0</v>
      </c>
      <c r="N123" s="34"/>
    </row>
    <row r="124" spans="2:14" ht="8.25" customHeight="1" x14ac:dyDescent="0.2">
      <c r="B124" s="19"/>
      <c r="C124" s="19"/>
      <c r="D124" s="19"/>
      <c r="E124" s="20"/>
      <c r="F124" s="21"/>
      <c r="G124" s="21"/>
      <c r="H124" s="21"/>
      <c r="I124" s="21"/>
      <c r="J124" s="21"/>
      <c r="K124" s="21"/>
      <c r="L124" s="21"/>
    </row>
    <row r="125" spans="2:14" ht="18" thickBot="1" x14ac:dyDescent="0.25">
      <c r="B125" s="19"/>
      <c r="C125" s="19"/>
      <c r="D125" s="19"/>
      <c r="E125" s="20"/>
      <c r="F125" s="21"/>
      <c r="G125" s="21"/>
      <c r="H125" s="21"/>
      <c r="I125" s="21"/>
      <c r="J125" s="21"/>
      <c r="K125" s="21"/>
      <c r="L125" s="21"/>
    </row>
    <row r="126" spans="2:14" ht="18" thickBot="1" x14ac:dyDescent="0.25">
      <c r="B126" s="123" t="s">
        <v>17</v>
      </c>
      <c r="C126" s="124"/>
      <c r="D126" s="124"/>
      <c r="E126" s="125"/>
      <c r="F126" s="22"/>
      <c r="G126" s="23"/>
      <c r="H126" s="24"/>
      <c r="I126" s="25"/>
      <c r="J126" s="25"/>
      <c r="K126" s="24"/>
      <c r="L126" s="9">
        <f>SUM(L21,L38,L55,L72,L89,L106,L123)</f>
        <v>971319500</v>
      </c>
      <c r="M126" s="9">
        <f>SUM(M21,M38,M55,M72,M89,M106,M123)</f>
        <v>728489000</v>
      </c>
      <c r="N126" s="31"/>
    </row>
    <row r="127" spans="2:14" ht="17.25" x14ac:dyDescent="0.2">
      <c r="B127" s="19"/>
      <c r="C127" s="19"/>
      <c r="D127" s="19"/>
      <c r="E127" s="20"/>
      <c r="F127" s="21"/>
      <c r="G127" s="21"/>
      <c r="H127" s="21"/>
      <c r="I127" s="21"/>
      <c r="J127" s="21"/>
      <c r="K127" s="21"/>
      <c r="L127" s="21"/>
    </row>
    <row r="128" spans="2:14" ht="17.25" x14ac:dyDescent="0.15">
      <c r="B128" s="26" t="s">
        <v>12</v>
      </c>
      <c r="C128" s="26"/>
      <c r="D128" s="26"/>
    </row>
    <row r="129" spans="2:14" ht="17.25" x14ac:dyDescent="0.15">
      <c r="B129" s="26" t="s">
        <v>61</v>
      </c>
      <c r="C129" s="26"/>
      <c r="D129" s="26"/>
    </row>
    <row r="130" spans="2:14" ht="17.25" x14ac:dyDescent="0.15">
      <c r="B130" s="26" t="s">
        <v>16</v>
      </c>
      <c r="C130" s="26"/>
      <c r="D130" s="26"/>
      <c r="G130" s="27"/>
      <c r="H130" s="27"/>
      <c r="I130" s="27"/>
      <c r="J130" s="27"/>
      <c r="K130" s="27"/>
      <c r="L130" s="27"/>
      <c r="M130" s="27"/>
      <c r="N130" s="27"/>
    </row>
    <row r="131" spans="2:14" ht="17.25" x14ac:dyDescent="0.15">
      <c r="B131" s="28" t="s">
        <v>62</v>
      </c>
      <c r="C131" s="28"/>
      <c r="D131" s="28"/>
      <c r="G131" s="27"/>
      <c r="H131" s="27"/>
      <c r="I131" s="27"/>
      <c r="J131" s="27"/>
      <c r="K131" s="27"/>
      <c r="L131" s="27"/>
      <c r="M131" s="27"/>
      <c r="N131" s="27"/>
    </row>
    <row r="132" spans="2:14" ht="17.25" x14ac:dyDescent="0.15">
      <c r="B132" s="28" t="s">
        <v>63</v>
      </c>
      <c r="C132" s="28"/>
      <c r="D132" s="28"/>
      <c r="G132" s="27"/>
      <c r="H132" s="27"/>
      <c r="I132" s="27"/>
      <c r="J132" s="27"/>
      <c r="K132" s="27"/>
      <c r="L132" s="27"/>
      <c r="M132" s="27"/>
      <c r="N132" s="27"/>
    </row>
    <row r="133" spans="2:14" ht="17.25" x14ac:dyDescent="0.15">
      <c r="B133" s="28"/>
      <c r="C133" s="28"/>
      <c r="D133" s="28"/>
      <c r="E133" s="26" t="s">
        <v>4</v>
      </c>
    </row>
    <row r="134" spans="2:14" ht="17.25" x14ac:dyDescent="0.2">
      <c r="E134" s="26" t="s">
        <v>4</v>
      </c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2:14" ht="17.25" x14ac:dyDescent="0.2">
      <c r="E135" s="26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2:14" ht="17.25" x14ac:dyDescent="0.2">
      <c r="E136" s="26" t="s">
        <v>4</v>
      </c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2:14" ht="17.25" x14ac:dyDescent="0.15">
      <c r="E137" s="26"/>
    </row>
    <row r="138" spans="2:14" ht="17.25" x14ac:dyDescent="0.2">
      <c r="E138" s="26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2:14" ht="17.25" x14ac:dyDescent="0.2"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2:14" ht="17.25" x14ac:dyDescent="0.2">
      <c r="E140" s="21"/>
    </row>
    <row r="141" spans="2:14" ht="17.25" x14ac:dyDescent="0.2">
      <c r="E141" s="21"/>
    </row>
    <row r="142" spans="2:14" ht="17.25" x14ac:dyDescent="0.2">
      <c r="E142" s="21"/>
    </row>
    <row r="143" spans="2:14" ht="17.25" x14ac:dyDescent="0.2">
      <c r="E143" s="21"/>
    </row>
    <row r="144" spans="2:14" ht="17.25" x14ac:dyDescent="0.2">
      <c r="E144" s="21"/>
    </row>
    <row r="145" spans="5:5" ht="17.25" x14ac:dyDescent="0.2">
      <c r="E145" s="21"/>
    </row>
    <row r="146" spans="5:5" ht="17.25" x14ac:dyDescent="0.2">
      <c r="E146" s="21"/>
    </row>
    <row r="147" spans="5:5" ht="17.25" x14ac:dyDescent="0.2">
      <c r="E147" s="21"/>
    </row>
  </sheetData>
  <mergeCells count="149">
    <mergeCell ref="M108:M110"/>
    <mergeCell ref="N108:N110"/>
    <mergeCell ref="C110:C111"/>
    <mergeCell ref="D110:D111"/>
    <mergeCell ref="B112:B123"/>
    <mergeCell ref="G112:G113"/>
    <mergeCell ref="H112:H113"/>
    <mergeCell ref="J112:J113"/>
    <mergeCell ref="K112:K113"/>
    <mergeCell ref="L112:L113"/>
    <mergeCell ref="M112:M122"/>
    <mergeCell ref="H108:H110"/>
    <mergeCell ref="I108:I110"/>
    <mergeCell ref="J108:J110"/>
    <mergeCell ref="K108:K110"/>
    <mergeCell ref="L108:L110"/>
    <mergeCell ref="B108:B111"/>
    <mergeCell ref="C108:C109"/>
    <mergeCell ref="D108:D109"/>
    <mergeCell ref="F108:F110"/>
    <mergeCell ref="G108:G110"/>
    <mergeCell ref="M91:M93"/>
    <mergeCell ref="N91:N93"/>
    <mergeCell ref="C93:C94"/>
    <mergeCell ref="D93:D94"/>
    <mergeCell ref="B95:B106"/>
    <mergeCell ref="G95:G96"/>
    <mergeCell ref="H95:H96"/>
    <mergeCell ref="J95:J96"/>
    <mergeCell ref="K95:K96"/>
    <mergeCell ref="L95:L96"/>
    <mergeCell ref="M95:M105"/>
    <mergeCell ref="H91:H93"/>
    <mergeCell ref="I91:I93"/>
    <mergeCell ref="J91:J93"/>
    <mergeCell ref="K91:K93"/>
    <mergeCell ref="L91:L93"/>
    <mergeCell ref="B91:B94"/>
    <mergeCell ref="C91:C92"/>
    <mergeCell ref="D91:D92"/>
    <mergeCell ref="F91:F93"/>
    <mergeCell ref="G91:G93"/>
    <mergeCell ref="M74:M76"/>
    <mergeCell ref="N74:N76"/>
    <mergeCell ref="C76:C77"/>
    <mergeCell ref="D76:D77"/>
    <mergeCell ref="B78:B89"/>
    <mergeCell ref="G78:G79"/>
    <mergeCell ref="H78:H79"/>
    <mergeCell ref="J78:J79"/>
    <mergeCell ref="K78:K79"/>
    <mergeCell ref="L78:L79"/>
    <mergeCell ref="M78:M88"/>
    <mergeCell ref="H74:H76"/>
    <mergeCell ref="I74:I76"/>
    <mergeCell ref="J74:J76"/>
    <mergeCell ref="K74:K76"/>
    <mergeCell ref="L74:L76"/>
    <mergeCell ref="B74:B77"/>
    <mergeCell ref="C74:C75"/>
    <mergeCell ref="D74:D75"/>
    <mergeCell ref="F74:F76"/>
    <mergeCell ref="G74:G76"/>
    <mergeCell ref="M57:M59"/>
    <mergeCell ref="N57:N59"/>
    <mergeCell ref="C59:C60"/>
    <mergeCell ref="D59:D60"/>
    <mergeCell ref="B61:B72"/>
    <mergeCell ref="G61:G62"/>
    <mergeCell ref="H61:H62"/>
    <mergeCell ref="J61:J62"/>
    <mergeCell ref="K61:K62"/>
    <mergeCell ref="L61:L62"/>
    <mergeCell ref="M61:M71"/>
    <mergeCell ref="H57:H59"/>
    <mergeCell ref="I57:I59"/>
    <mergeCell ref="J57:J59"/>
    <mergeCell ref="K57:K59"/>
    <mergeCell ref="L57:L59"/>
    <mergeCell ref="B57:B60"/>
    <mergeCell ref="C57:C58"/>
    <mergeCell ref="D57:D58"/>
    <mergeCell ref="F57:F59"/>
    <mergeCell ref="G57:G59"/>
    <mergeCell ref="N40:N42"/>
    <mergeCell ref="C42:C43"/>
    <mergeCell ref="D42:D43"/>
    <mergeCell ref="B44:B55"/>
    <mergeCell ref="G44:G45"/>
    <mergeCell ref="H44:H45"/>
    <mergeCell ref="J44:J45"/>
    <mergeCell ref="K44:K45"/>
    <mergeCell ref="L44:L45"/>
    <mergeCell ref="M44:M54"/>
    <mergeCell ref="I40:I42"/>
    <mergeCell ref="J40:J42"/>
    <mergeCell ref="K40:K42"/>
    <mergeCell ref="L40:L42"/>
    <mergeCell ref="M40:M42"/>
    <mergeCell ref="G40:G42"/>
    <mergeCell ref="H40:H42"/>
    <mergeCell ref="B27:B38"/>
    <mergeCell ref="G27:G28"/>
    <mergeCell ref="H27:H28"/>
    <mergeCell ref="J27:J28"/>
    <mergeCell ref="N23:N25"/>
    <mergeCell ref="C25:C26"/>
    <mergeCell ref="D25:D26"/>
    <mergeCell ref="F3:J3"/>
    <mergeCell ref="B23:B26"/>
    <mergeCell ref="C23:C24"/>
    <mergeCell ref="D23:D24"/>
    <mergeCell ref="F23:F25"/>
    <mergeCell ref="G23:G25"/>
    <mergeCell ref="H23:H25"/>
    <mergeCell ref="I23:I25"/>
    <mergeCell ref="J23:J25"/>
    <mergeCell ref="K23:K25"/>
    <mergeCell ref="M10:M20"/>
    <mergeCell ref="G10:G11"/>
    <mergeCell ref="L10:L11"/>
    <mergeCell ref="K10:K11"/>
    <mergeCell ref="J10:J11"/>
    <mergeCell ref="H10:H11"/>
    <mergeCell ref="N6:N8"/>
    <mergeCell ref="C6:C7"/>
    <mergeCell ref="D8:D9"/>
    <mergeCell ref="L6:L8"/>
    <mergeCell ref="M6:M8"/>
    <mergeCell ref="D6:D7"/>
    <mergeCell ref="C8:C9"/>
    <mergeCell ref="K6:K8"/>
    <mergeCell ref="B10:B21"/>
    <mergeCell ref="B126:E126"/>
    <mergeCell ref="B6:B9"/>
    <mergeCell ref="F6:F8"/>
    <mergeCell ref="G6:G8"/>
    <mergeCell ref="H6:H8"/>
    <mergeCell ref="I6:I8"/>
    <mergeCell ref="J6:J8"/>
    <mergeCell ref="L23:L25"/>
    <mergeCell ref="M23:M25"/>
    <mergeCell ref="M27:M37"/>
    <mergeCell ref="K27:K29"/>
    <mergeCell ref="L27:L29"/>
    <mergeCell ref="B40:B43"/>
    <mergeCell ref="C40:C41"/>
    <mergeCell ref="D40:D41"/>
    <mergeCell ref="F40:F42"/>
  </mergeCells>
  <phoneticPr fontI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&amp;P / &amp;N ページ</oddFooter>
  </headerFooter>
  <rowBreaks count="1" manualBreakCount="1">
    <brk id="3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3"/>
  <sheetViews>
    <sheetView tabSelected="1" view="pageBreakPreview" zoomScale="85" zoomScaleNormal="70" zoomScaleSheetLayoutView="85" workbookViewId="0">
      <selection activeCell="F10" sqref="F10"/>
    </sheetView>
  </sheetViews>
  <sheetFormatPr defaultRowHeight="13.5" x14ac:dyDescent="0.15"/>
  <cols>
    <col min="1" max="1" width="1" style="68" customWidth="1"/>
    <col min="2" max="2" width="8.5" style="68" customWidth="1"/>
    <col min="3" max="3" width="10.5" style="68" customWidth="1"/>
    <col min="4" max="4" width="25.75" style="68" customWidth="1"/>
    <col min="5" max="5" width="23.125" style="68" customWidth="1"/>
    <col min="6" max="14" width="18.125" style="68" customWidth="1"/>
    <col min="15" max="15" width="4.375" style="68" customWidth="1"/>
    <col min="16" max="16384" width="9" style="68"/>
  </cols>
  <sheetData>
    <row r="1" spans="2:14" ht="20.100000000000001" customHeight="1" x14ac:dyDescent="0.2">
      <c r="B1" s="67" t="str">
        <f ca="1">"様式第５－１号　"&amp;RIGHT(CELL("filename",A1),LEN(CELL("filename",A1))-FIND("]",CELL("filename",A1)))</f>
        <v>様式第５－１号　補助金計算表</v>
      </c>
      <c r="C1" s="67"/>
      <c r="D1" s="67"/>
    </row>
    <row r="2" spans="2:14" ht="21" customHeight="1" x14ac:dyDescent="0.15">
      <c r="B2" s="69" t="s">
        <v>73</v>
      </c>
      <c r="C2" s="69"/>
      <c r="D2" s="69"/>
    </row>
    <row r="3" spans="2:14" ht="33" customHeight="1" x14ac:dyDescent="0.2">
      <c r="E3" s="147" t="s">
        <v>65</v>
      </c>
      <c r="F3" s="147"/>
      <c r="G3" s="147"/>
      <c r="H3" s="147"/>
      <c r="I3" s="147"/>
      <c r="J3" s="147"/>
      <c r="K3" s="147"/>
      <c r="L3" s="70"/>
      <c r="M3" s="70"/>
      <c r="N3" s="71"/>
    </row>
    <row r="4" spans="2:14" s="73" customFormat="1" ht="20.100000000000001" customHeight="1" x14ac:dyDescent="0.15">
      <c r="B4" s="72"/>
      <c r="C4" s="72"/>
      <c r="D4" s="72"/>
      <c r="E4" s="72"/>
    </row>
    <row r="5" spans="2:14" ht="6" customHeight="1" thickBot="1" x14ac:dyDescent="0.2"/>
    <row r="6" spans="2:14" ht="18" customHeight="1" x14ac:dyDescent="0.15">
      <c r="B6" s="150" t="s">
        <v>13</v>
      </c>
      <c r="C6" s="153" t="s">
        <v>20</v>
      </c>
      <c r="D6" s="155" t="s">
        <v>22</v>
      </c>
      <c r="E6" s="74"/>
      <c r="F6" s="157" t="s">
        <v>5</v>
      </c>
      <c r="G6" s="159" t="s">
        <v>6</v>
      </c>
      <c r="H6" s="148" t="s">
        <v>0</v>
      </c>
      <c r="I6" s="159" t="s">
        <v>15</v>
      </c>
      <c r="J6" s="148" t="s">
        <v>1</v>
      </c>
      <c r="K6" s="148" t="s">
        <v>41</v>
      </c>
      <c r="L6" s="148" t="s">
        <v>42</v>
      </c>
      <c r="M6" s="148" t="s">
        <v>43</v>
      </c>
      <c r="N6" s="161" t="s">
        <v>44</v>
      </c>
    </row>
    <row r="7" spans="2:14" ht="18" customHeight="1" x14ac:dyDescent="0.15">
      <c r="B7" s="151"/>
      <c r="C7" s="154"/>
      <c r="D7" s="156"/>
      <c r="E7" s="75"/>
      <c r="F7" s="158"/>
      <c r="G7" s="160"/>
      <c r="H7" s="149"/>
      <c r="I7" s="160"/>
      <c r="J7" s="149"/>
      <c r="K7" s="149"/>
      <c r="L7" s="149"/>
      <c r="M7" s="149"/>
      <c r="N7" s="162"/>
    </row>
    <row r="8" spans="2:14" ht="18" customHeight="1" x14ac:dyDescent="0.15">
      <c r="B8" s="151"/>
      <c r="C8" s="154" t="s">
        <v>21</v>
      </c>
      <c r="D8" s="156" t="s">
        <v>23</v>
      </c>
      <c r="E8" s="76" t="s">
        <v>24</v>
      </c>
      <c r="F8" s="158"/>
      <c r="G8" s="160"/>
      <c r="H8" s="149"/>
      <c r="I8" s="160"/>
      <c r="J8" s="149"/>
      <c r="K8" s="149"/>
      <c r="L8" s="149"/>
      <c r="M8" s="149"/>
      <c r="N8" s="162"/>
    </row>
    <row r="9" spans="2:14" s="81" customFormat="1" ht="18" customHeight="1" thickBot="1" x14ac:dyDescent="0.25">
      <c r="B9" s="152"/>
      <c r="C9" s="163"/>
      <c r="D9" s="164"/>
      <c r="E9" s="77"/>
      <c r="F9" s="78" t="s">
        <v>2</v>
      </c>
      <c r="G9" s="78" t="s">
        <v>8</v>
      </c>
      <c r="H9" s="79" t="s">
        <v>9</v>
      </c>
      <c r="I9" s="79" t="s">
        <v>10</v>
      </c>
      <c r="J9" s="79" t="s">
        <v>3</v>
      </c>
      <c r="K9" s="79" t="s">
        <v>7</v>
      </c>
      <c r="L9" s="79" t="s">
        <v>11</v>
      </c>
      <c r="M9" s="79" t="s">
        <v>45</v>
      </c>
      <c r="N9" s="80"/>
    </row>
    <row r="10" spans="2:14" ht="19.5" customHeight="1" x14ac:dyDescent="0.2">
      <c r="B10" s="171"/>
      <c r="C10" s="82"/>
      <c r="D10" s="83"/>
      <c r="E10" s="84" t="s">
        <v>25</v>
      </c>
      <c r="F10" s="179">
        <v>0</v>
      </c>
      <c r="G10" s="180">
        <v>0</v>
      </c>
      <c r="H10" s="139">
        <f>F10+F11-G10</f>
        <v>0</v>
      </c>
      <c r="I10" s="187">
        <v>0</v>
      </c>
      <c r="J10" s="139">
        <f>MIN(H10,SUM(I10:I11))</f>
        <v>0</v>
      </c>
      <c r="K10" s="174">
        <v>232500000</v>
      </c>
      <c r="L10" s="176"/>
      <c r="M10" s="165"/>
      <c r="N10" s="85"/>
    </row>
    <row r="11" spans="2:14" ht="19.5" customHeight="1" x14ac:dyDescent="0.2">
      <c r="B11" s="172"/>
      <c r="C11" s="86"/>
      <c r="D11" s="87"/>
      <c r="E11" s="88" t="s">
        <v>26</v>
      </c>
      <c r="F11" s="181">
        <v>0</v>
      </c>
      <c r="G11" s="182"/>
      <c r="H11" s="141"/>
      <c r="I11" s="188">
        <v>0</v>
      </c>
      <c r="J11" s="141"/>
      <c r="K11" s="175"/>
      <c r="L11" s="177"/>
      <c r="M11" s="166"/>
      <c r="N11" s="89"/>
    </row>
    <row r="12" spans="2:14" ht="19.5" customHeight="1" x14ac:dyDescent="0.2">
      <c r="B12" s="172"/>
      <c r="C12" s="86"/>
      <c r="D12" s="87"/>
      <c r="E12" s="90" t="s">
        <v>27</v>
      </c>
      <c r="F12" s="183">
        <v>0</v>
      </c>
      <c r="G12" s="184">
        <v>0</v>
      </c>
      <c r="H12" s="4">
        <f t="shared" ref="H12:H20" si="0">F12-G12</f>
        <v>0</v>
      </c>
      <c r="I12" s="184">
        <v>0</v>
      </c>
      <c r="J12" s="4">
        <f>MIN(H12,I12)</f>
        <v>0</v>
      </c>
      <c r="K12" s="92">
        <v>19515000</v>
      </c>
      <c r="L12" s="177"/>
      <c r="M12" s="166"/>
      <c r="N12" s="91"/>
    </row>
    <row r="13" spans="2:14" ht="19.5" customHeight="1" x14ac:dyDescent="0.2">
      <c r="B13" s="172"/>
      <c r="C13" s="86"/>
      <c r="D13" s="87"/>
      <c r="E13" s="90" t="s">
        <v>28</v>
      </c>
      <c r="F13" s="183">
        <v>0</v>
      </c>
      <c r="G13" s="184">
        <v>0</v>
      </c>
      <c r="H13" s="4">
        <f t="shared" si="0"/>
        <v>0</v>
      </c>
      <c r="I13" s="184">
        <v>0</v>
      </c>
      <c r="J13" s="4">
        <f t="shared" ref="J13:J20" si="1">MIN(H13,I13)</f>
        <v>0</v>
      </c>
      <c r="K13" s="92">
        <f>ROUNDDOWN((K10+K12+K17)*0.05,-3)</f>
        <v>12816000</v>
      </c>
      <c r="L13" s="177"/>
      <c r="M13" s="166"/>
      <c r="N13" s="91"/>
    </row>
    <row r="14" spans="2:14" ht="19.5" customHeight="1" x14ac:dyDescent="0.2">
      <c r="B14" s="172"/>
      <c r="C14" s="86"/>
      <c r="D14" s="87" t="s">
        <v>66</v>
      </c>
      <c r="E14" s="90" t="s">
        <v>29</v>
      </c>
      <c r="F14" s="183">
        <v>0</v>
      </c>
      <c r="G14" s="184">
        <v>0</v>
      </c>
      <c r="H14" s="4">
        <f t="shared" si="0"/>
        <v>0</v>
      </c>
      <c r="I14" s="184">
        <v>0</v>
      </c>
      <c r="J14" s="4">
        <f t="shared" si="1"/>
        <v>0</v>
      </c>
      <c r="K14" s="92">
        <v>2565000</v>
      </c>
      <c r="L14" s="177"/>
      <c r="M14" s="166"/>
      <c r="N14" s="91"/>
    </row>
    <row r="15" spans="2:14" ht="19.5" customHeight="1" x14ac:dyDescent="0.2">
      <c r="B15" s="172"/>
      <c r="C15" s="86"/>
      <c r="D15" s="87" t="s">
        <v>67</v>
      </c>
      <c r="E15" s="90" t="s">
        <v>30</v>
      </c>
      <c r="F15" s="183">
        <v>0</v>
      </c>
      <c r="G15" s="184">
        <v>0</v>
      </c>
      <c r="H15" s="4">
        <f t="shared" si="0"/>
        <v>0</v>
      </c>
      <c r="I15" s="184">
        <v>0</v>
      </c>
      <c r="J15" s="4">
        <f t="shared" si="1"/>
        <v>0</v>
      </c>
      <c r="K15" s="92">
        <v>29850000</v>
      </c>
      <c r="L15" s="177"/>
      <c r="M15" s="166"/>
      <c r="N15" s="91"/>
    </row>
    <row r="16" spans="2:14" ht="19.5" customHeight="1" x14ac:dyDescent="0.2">
      <c r="B16" s="172"/>
      <c r="C16" s="86"/>
      <c r="D16" s="87"/>
      <c r="E16" s="90" t="s">
        <v>31</v>
      </c>
      <c r="F16" s="183">
        <v>0</v>
      </c>
      <c r="G16" s="184">
        <v>0</v>
      </c>
      <c r="H16" s="4">
        <f t="shared" si="0"/>
        <v>0</v>
      </c>
      <c r="I16" s="184">
        <v>0</v>
      </c>
      <c r="J16" s="4">
        <f t="shared" si="1"/>
        <v>0</v>
      </c>
      <c r="K16" s="184">
        <v>0</v>
      </c>
      <c r="L16" s="177"/>
      <c r="M16" s="166"/>
      <c r="N16" s="91"/>
    </row>
    <row r="17" spans="2:14" ht="19.5" customHeight="1" x14ac:dyDescent="0.2">
      <c r="B17" s="172"/>
      <c r="C17" s="86" t="s">
        <v>64</v>
      </c>
      <c r="D17" s="87"/>
      <c r="E17" s="90" t="s">
        <v>32</v>
      </c>
      <c r="F17" s="183">
        <v>0</v>
      </c>
      <c r="G17" s="184">
        <v>0</v>
      </c>
      <c r="H17" s="4">
        <f t="shared" si="0"/>
        <v>0</v>
      </c>
      <c r="I17" s="184">
        <v>0</v>
      </c>
      <c r="J17" s="4">
        <f t="shared" si="1"/>
        <v>0</v>
      </c>
      <c r="K17" s="92">
        <v>4320000</v>
      </c>
      <c r="L17" s="177"/>
      <c r="M17" s="166"/>
      <c r="N17" s="91"/>
    </row>
    <row r="18" spans="2:14" ht="19.5" customHeight="1" x14ac:dyDescent="0.2">
      <c r="B18" s="172"/>
      <c r="C18" s="86"/>
      <c r="D18" s="87"/>
      <c r="E18" s="90" t="s">
        <v>33</v>
      </c>
      <c r="F18" s="183">
        <v>0</v>
      </c>
      <c r="G18" s="184">
        <v>0</v>
      </c>
      <c r="H18" s="4">
        <f t="shared" si="0"/>
        <v>0</v>
      </c>
      <c r="I18" s="184">
        <v>0</v>
      </c>
      <c r="J18" s="4">
        <f t="shared" si="1"/>
        <v>0</v>
      </c>
      <c r="K18" s="92">
        <v>0</v>
      </c>
      <c r="L18" s="177"/>
      <c r="M18" s="166"/>
      <c r="N18" s="91"/>
    </row>
    <row r="19" spans="2:14" ht="19.5" customHeight="1" x14ac:dyDescent="0.2">
      <c r="B19" s="172"/>
      <c r="C19" s="86"/>
      <c r="D19" s="87"/>
      <c r="E19" s="90" t="s">
        <v>34</v>
      </c>
      <c r="F19" s="183">
        <v>0</v>
      </c>
      <c r="G19" s="184">
        <v>0</v>
      </c>
      <c r="H19" s="4">
        <f t="shared" si="0"/>
        <v>0</v>
      </c>
      <c r="I19" s="184">
        <v>0</v>
      </c>
      <c r="J19" s="4">
        <f t="shared" si="1"/>
        <v>0</v>
      </c>
      <c r="K19" s="92">
        <v>0</v>
      </c>
      <c r="L19" s="177"/>
      <c r="M19" s="166"/>
      <c r="N19" s="91"/>
    </row>
    <row r="20" spans="2:14" ht="19.5" customHeight="1" thickBot="1" x14ac:dyDescent="0.25">
      <c r="B20" s="172"/>
      <c r="C20" s="86"/>
      <c r="D20" s="87"/>
      <c r="E20" s="93"/>
      <c r="F20" s="185"/>
      <c r="G20" s="186"/>
      <c r="H20" s="6">
        <f t="shared" si="0"/>
        <v>0</v>
      </c>
      <c r="I20" s="186"/>
      <c r="J20" s="6">
        <f t="shared" si="1"/>
        <v>0</v>
      </c>
      <c r="K20" s="186">
        <v>0</v>
      </c>
      <c r="L20" s="178"/>
      <c r="M20" s="167"/>
      <c r="N20" s="94"/>
    </row>
    <row r="21" spans="2:14" ht="19.5" customHeight="1" thickTop="1" thickBot="1" x14ac:dyDescent="0.25">
      <c r="B21" s="173"/>
      <c r="C21" s="95"/>
      <c r="D21" s="96"/>
      <c r="E21" s="97" t="s">
        <v>14</v>
      </c>
      <c r="F21" s="98">
        <f>SUM(F10:F20)</f>
        <v>0</v>
      </c>
      <c r="G21" s="99">
        <f t="shared" ref="G21:K21" si="2">SUM(G10:G20)</f>
        <v>0</v>
      </c>
      <c r="H21" s="99">
        <f t="shared" si="2"/>
        <v>0</v>
      </c>
      <c r="I21" s="99">
        <f t="shared" si="2"/>
        <v>0</v>
      </c>
      <c r="J21" s="99">
        <f t="shared" si="2"/>
        <v>0</v>
      </c>
      <c r="K21" s="99">
        <f t="shared" si="2"/>
        <v>301566000</v>
      </c>
      <c r="L21" s="99">
        <f>MIN(J21,K21)</f>
        <v>0</v>
      </c>
      <c r="M21" s="99">
        <f>ROUNDDOWN(L21*3/4,-3)</f>
        <v>0</v>
      </c>
      <c r="N21" s="100"/>
    </row>
    <row r="22" spans="2:14" ht="8.25" customHeight="1" thickBot="1" x14ac:dyDescent="0.25">
      <c r="B22" s="101"/>
      <c r="C22" s="101"/>
      <c r="D22" s="101"/>
      <c r="E22" s="102"/>
      <c r="F22" s="103"/>
      <c r="G22" s="103"/>
      <c r="H22" s="103"/>
      <c r="I22" s="103"/>
      <c r="J22" s="103"/>
      <c r="K22" s="103"/>
      <c r="L22" s="103"/>
    </row>
    <row r="23" spans="2:14" ht="18" thickBot="1" x14ac:dyDescent="0.25">
      <c r="B23" s="168" t="s">
        <v>17</v>
      </c>
      <c r="C23" s="169"/>
      <c r="D23" s="169"/>
      <c r="E23" s="170"/>
      <c r="F23" s="104"/>
      <c r="G23" s="105"/>
      <c r="H23" s="106"/>
      <c r="I23" s="107"/>
      <c r="J23" s="107"/>
      <c r="K23" s="106"/>
      <c r="L23" s="108">
        <f>SUM(L21)</f>
        <v>0</v>
      </c>
      <c r="M23" s="108">
        <f>SUM(M21)</f>
        <v>0</v>
      </c>
      <c r="N23" s="109"/>
    </row>
    <row r="24" spans="2:14" s="192" customFormat="1" ht="17.25" x14ac:dyDescent="0.2">
      <c r="B24" s="189"/>
      <c r="C24" s="189"/>
      <c r="D24" s="189"/>
      <c r="E24" s="190"/>
      <c r="F24" s="191"/>
      <c r="G24" s="191"/>
      <c r="H24" s="191"/>
      <c r="I24" s="191"/>
      <c r="J24" s="191"/>
      <c r="K24" s="191"/>
      <c r="L24" s="191"/>
    </row>
    <row r="25" spans="2:14" s="192" customFormat="1" ht="17.25" x14ac:dyDescent="0.2">
      <c r="B25" s="193"/>
      <c r="C25" s="194" t="s">
        <v>68</v>
      </c>
      <c r="D25" s="189"/>
      <c r="E25" s="190"/>
      <c r="F25" s="191"/>
      <c r="G25" s="191"/>
      <c r="H25" s="191"/>
      <c r="I25" s="191"/>
      <c r="J25" s="191"/>
      <c r="K25" s="191"/>
      <c r="L25" s="191"/>
    </row>
    <row r="26" spans="2:14" s="192" customFormat="1" ht="17.25" x14ac:dyDescent="0.15">
      <c r="B26" s="195" t="s">
        <v>12</v>
      </c>
      <c r="C26" s="195"/>
      <c r="D26" s="195"/>
    </row>
    <row r="27" spans="2:14" s="192" customFormat="1" ht="17.25" x14ac:dyDescent="0.15">
      <c r="B27" s="195" t="s">
        <v>69</v>
      </c>
      <c r="C27" s="195"/>
      <c r="D27" s="195"/>
    </row>
    <row r="28" spans="2:14" s="192" customFormat="1" ht="17.25" x14ac:dyDescent="0.15">
      <c r="B28" s="196" t="s">
        <v>70</v>
      </c>
      <c r="C28" s="196"/>
      <c r="D28" s="196"/>
      <c r="G28" s="197"/>
      <c r="H28" s="197"/>
      <c r="I28" s="197"/>
      <c r="J28" s="197"/>
      <c r="K28" s="197"/>
      <c r="L28" s="197"/>
      <c r="M28" s="197"/>
      <c r="N28" s="197"/>
    </row>
    <row r="29" spans="2:14" s="192" customFormat="1" ht="17.25" x14ac:dyDescent="0.15">
      <c r="B29" s="196" t="s">
        <v>71</v>
      </c>
      <c r="C29" s="196"/>
      <c r="D29" s="196"/>
      <c r="G29" s="197"/>
      <c r="H29" s="197"/>
      <c r="I29" s="197"/>
      <c r="J29" s="197"/>
      <c r="K29" s="197"/>
      <c r="L29" s="197"/>
      <c r="M29" s="197"/>
      <c r="N29" s="197"/>
    </row>
    <row r="30" spans="2:14" s="192" customFormat="1" ht="17.25" x14ac:dyDescent="0.15">
      <c r="B30" s="198" t="s">
        <v>72</v>
      </c>
      <c r="C30" s="198"/>
      <c r="D30" s="198"/>
      <c r="E30" s="198"/>
    </row>
    <row r="31" spans="2:14" s="192" customFormat="1" ht="17.25" x14ac:dyDescent="0.2">
      <c r="E31" s="195"/>
      <c r="F31" s="199"/>
      <c r="G31" s="199"/>
      <c r="H31" s="199"/>
      <c r="I31" s="199"/>
      <c r="J31" s="199"/>
      <c r="K31" s="199"/>
      <c r="L31" s="199"/>
      <c r="M31" s="199"/>
      <c r="N31" s="199"/>
    </row>
    <row r="32" spans="2:14" s="192" customFormat="1" ht="17.25" x14ac:dyDescent="0.2">
      <c r="E32" s="195" t="s">
        <v>4</v>
      </c>
      <c r="F32" s="199"/>
      <c r="G32" s="199"/>
      <c r="H32" s="199"/>
      <c r="I32" s="199"/>
      <c r="J32" s="199"/>
      <c r="K32" s="199"/>
      <c r="L32" s="199"/>
      <c r="M32" s="199"/>
      <c r="N32" s="199"/>
    </row>
    <row r="33" spans="5:14" ht="17.25" x14ac:dyDescent="0.15">
      <c r="E33" s="110"/>
    </row>
    <row r="34" spans="5:14" ht="17.25" x14ac:dyDescent="0.2">
      <c r="E34" s="110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5:14" ht="17.25" x14ac:dyDescent="0.2">
      <c r="E35" s="111"/>
      <c r="F35" s="111"/>
      <c r="G35" s="111"/>
      <c r="H35" s="111"/>
      <c r="I35" s="111"/>
      <c r="J35" s="111"/>
      <c r="K35" s="111"/>
      <c r="L35" s="111"/>
      <c r="M35" s="111"/>
      <c r="N35" s="111"/>
    </row>
    <row r="36" spans="5:14" ht="17.25" x14ac:dyDescent="0.2">
      <c r="E36" s="103"/>
    </row>
    <row r="37" spans="5:14" ht="17.25" x14ac:dyDescent="0.2">
      <c r="E37" s="103"/>
    </row>
    <row r="38" spans="5:14" ht="17.25" x14ac:dyDescent="0.2">
      <c r="E38" s="103"/>
    </row>
    <row r="39" spans="5:14" ht="17.25" x14ac:dyDescent="0.2">
      <c r="E39" s="103"/>
    </row>
    <row r="40" spans="5:14" ht="17.25" x14ac:dyDescent="0.2">
      <c r="E40" s="103"/>
    </row>
    <row r="41" spans="5:14" ht="17.25" x14ac:dyDescent="0.2">
      <c r="E41" s="103"/>
    </row>
    <row r="42" spans="5:14" ht="17.25" x14ac:dyDescent="0.2">
      <c r="E42" s="103"/>
    </row>
    <row r="43" spans="5:14" ht="17.25" x14ac:dyDescent="0.2">
      <c r="E43" s="103"/>
    </row>
  </sheetData>
  <sheetProtection algorithmName="SHA-512" hashValue="cEVZIib7+Yt1aQJejmItRNXqgB4lXM6d3GJcoiIQlJXW/2LI6hRur71H4n32vwmYCeQ3GxhYCmhi3DFKb6PvCA==" saltValue="ah5rPnkQXx8v2uxnmgej3A==" spinCount="100000" sheet="1" objects="1" scenarios="1"/>
  <mergeCells count="23">
    <mergeCell ref="M10:M20"/>
    <mergeCell ref="B23:E23"/>
    <mergeCell ref="B10:B21"/>
    <mergeCell ref="G10:G11"/>
    <mergeCell ref="H10:H11"/>
    <mergeCell ref="J10:J11"/>
    <mergeCell ref="K10:K11"/>
    <mergeCell ref="L10:L20"/>
    <mergeCell ref="L6:L8"/>
    <mergeCell ref="M6:M8"/>
    <mergeCell ref="N6:N8"/>
    <mergeCell ref="C8:C9"/>
    <mergeCell ref="D8:D9"/>
    <mergeCell ref="H6:H8"/>
    <mergeCell ref="I6:I8"/>
    <mergeCell ref="J6:J8"/>
    <mergeCell ref="E3:K3"/>
    <mergeCell ref="K6:K8"/>
    <mergeCell ref="B6:B9"/>
    <mergeCell ref="C6:C7"/>
    <mergeCell ref="D6:D7"/>
    <mergeCell ref="F6:F8"/>
    <mergeCell ref="G6:G8"/>
  </mergeCells>
  <phoneticPr fontId="1"/>
  <pageMargins left="0.7" right="0.7" top="0.75" bottom="0.75" header="0.3" footer="0.3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4C8B31640A6BC9448DA79DA3D0FA8C58" ma:contentTypeVersion="2" ma:contentTypeDescription="" ma:contentTypeScope="" ma:versionID="7ab63ce4a8f06c65386acb3ea21a69f6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094EDB2-6108-45AC-8D10-526008713D1F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8B97BE19-CDDD-400E-817A-CFDD13F7EC1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EEFC2CA-6DE2-4ADF-AF65-86A029C17B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2706C9-4878-49BC-9B3C-D342CE8D4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B43DBE4A-706A-4EDC-BFF8-60B631A1F14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11月補正用(種目別比較）</vt:lpstr>
      <vt:lpstr>補助金計算表</vt:lpstr>
      <vt:lpstr>'11月補正用(種目別比較）'!Print_Area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西本　真輔</cp:lastModifiedBy>
  <cp:lastPrinted>2025-02-14T05:25:29Z</cp:lastPrinted>
  <dcterms:created xsi:type="dcterms:W3CDTF">2008-12-25T02:10:11Z</dcterms:created>
  <dcterms:modified xsi:type="dcterms:W3CDTF">2025-02-21T05:17:31Z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