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3353CE8E-C50D-4DA8-85F6-B50142FC2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6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2" l="1"/>
  <c r="CF65" i="2"/>
  <c r="CB65" i="2"/>
  <c r="BX65" i="2"/>
  <c r="BU65" i="2"/>
  <c r="BQ65" i="2"/>
  <c r="BM65" i="2"/>
  <c r="BI65" i="2"/>
  <c r="BE65" i="2"/>
  <c r="BA65" i="2"/>
  <c r="AW65" i="2"/>
  <c r="AS65" i="2"/>
  <c r="AO65" i="2"/>
  <c r="AK65" i="2"/>
  <c r="AG65" i="2"/>
  <c r="AD65" i="2"/>
  <c r="Z65" i="2"/>
  <c r="V65" i="2"/>
  <c r="L65" i="2"/>
  <c r="G65" i="2" s="1"/>
  <c r="G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CF47" i="2"/>
  <c r="CB47" i="2"/>
  <c r="BX47" i="2"/>
  <c r="BU47" i="2"/>
  <c r="BQ47" i="2"/>
  <c r="BM47" i="2"/>
  <c r="BI47" i="2"/>
  <c r="BE47" i="2"/>
  <c r="BA47" i="2"/>
  <c r="AW47" i="2"/>
  <c r="AS47" i="2"/>
  <c r="AO47" i="2"/>
  <c r="AK47" i="2"/>
  <c r="AG47" i="2"/>
  <c r="AD47" i="2"/>
  <c r="Z47" i="2"/>
  <c r="V47" i="2"/>
  <c r="S47" i="2"/>
  <c r="P47" i="2"/>
  <c r="G47" i="2" s="1"/>
  <c r="L47" i="2"/>
  <c r="G46" i="2"/>
  <c r="CF45" i="2"/>
  <c r="CB45" i="2"/>
  <c r="BX45" i="2"/>
  <c r="BU45" i="2"/>
  <c r="BQ45" i="2"/>
  <c r="BM45" i="2"/>
  <c r="BI45" i="2"/>
  <c r="BE45" i="2"/>
  <c r="BA45" i="2"/>
  <c r="AW45" i="2"/>
  <c r="AS45" i="2"/>
  <c r="AO45" i="2"/>
  <c r="AK45" i="2"/>
  <c r="AG45" i="2"/>
  <c r="AD45" i="2"/>
  <c r="Z45" i="2"/>
  <c r="V45" i="2"/>
  <c r="L45" i="2"/>
  <c r="G45" i="2" s="1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CF27" i="2"/>
  <c r="CB27" i="2"/>
  <c r="BX27" i="2"/>
  <c r="BU27" i="2"/>
  <c r="BU7" i="2" s="1"/>
  <c r="BQ27" i="2"/>
  <c r="BM27" i="2"/>
  <c r="BI27" i="2"/>
  <c r="BE27" i="2"/>
  <c r="BA27" i="2"/>
  <c r="AW27" i="2"/>
  <c r="AS27" i="2"/>
  <c r="AO27" i="2"/>
  <c r="AO7" i="2" s="1"/>
  <c r="AK27" i="2"/>
  <c r="AG27" i="2"/>
  <c r="AD27" i="2"/>
  <c r="Z27" i="2"/>
  <c r="V27" i="2"/>
  <c r="S27" i="2"/>
  <c r="P27" i="2"/>
  <c r="L27" i="2"/>
  <c r="G27" i="2" s="1"/>
  <c r="G26" i="2"/>
  <c r="CF25" i="2"/>
  <c r="CB25" i="2"/>
  <c r="BX25" i="2"/>
  <c r="BU25" i="2"/>
  <c r="BQ25" i="2"/>
  <c r="BM25" i="2"/>
  <c r="BI25" i="2"/>
  <c r="BE25" i="2"/>
  <c r="BA25" i="2"/>
  <c r="AW25" i="2"/>
  <c r="AS25" i="2"/>
  <c r="AO25" i="2"/>
  <c r="AK25" i="2"/>
  <c r="AG25" i="2"/>
  <c r="AD25" i="2"/>
  <c r="Z25" i="2"/>
  <c r="V25" i="2"/>
  <c r="L25" i="2"/>
  <c r="G25" i="2" s="1"/>
  <c r="G24" i="2"/>
  <c r="CF22" i="2"/>
  <c r="CB22" i="2"/>
  <c r="BX22" i="2"/>
  <c r="BU22" i="2"/>
  <c r="BQ22" i="2"/>
  <c r="BM22" i="2"/>
  <c r="BI22" i="2"/>
  <c r="BE22" i="2"/>
  <c r="BA22" i="2"/>
  <c r="AW22" i="2"/>
  <c r="AS22" i="2"/>
  <c r="AO22" i="2"/>
  <c r="AK22" i="2"/>
  <c r="AG22" i="2"/>
  <c r="AD22" i="2"/>
  <c r="Z22" i="2"/>
  <c r="V22" i="2"/>
  <c r="S22" i="2"/>
  <c r="G22" i="2" s="1"/>
  <c r="P22" i="2"/>
  <c r="L22" i="2"/>
  <c r="CF21" i="2"/>
  <c r="CB21" i="2"/>
  <c r="BX21" i="2"/>
  <c r="BU21" i="2"/>
  <c r="BQ21" i="2"/>
  <c r="BM21" i="2"/>
  <c r="BI21" i="2"/>
  <c r="BE21" i="2"/>
  <c r="BA21" i="2"/>
  <c r="AW21" i="2"/>
  <c r="AS21" i="2"/>
  <c r="AO21" i="2"/>
  <c r="AK21" i="2"/>
  <c r="AG21" i="2"/>
  <c r="AD21" i="2"/>
  <c r="Z21" i="2"/>
  <c r="V21" i="2"/>
  <c r="S21" i="2"/>
  <c r="P21" i="2"/>
  <c r="L21" i="2"/>
  <c r="G21" i="2"/>
  <c r="CF20" i="2"/>
  <c r="CB20" i="2"/>
  <c r="BX20" i="2"/>
  <c r="BU20" i="2"/>
  <c r="BQ20" i="2"/>
  <c r="BM20" i="2"/>
  <c r="BI20" i="2"/>
  <c r="BE20" i="2"/>
  <c r="BA20" i="2"/>
  <c r="AW20" i="2"/>
  <c r="AS20" i="2"/>
  <c r="AO20" i="2"/>
  <c r="AK20" i="2"/>
  <c r="AG20" i="2"/>
  <c r="AD20" i="2"/>
  <c r="Z20" i="2"/>
  <c r="V20" i="2"/>
  <c r="S20" i="2"/>
  <c r="P20" i="2"/>
  <c r="L20" i="2"/>
  <c r="G20" i="2" s="1"/>
  <c r="CF19" i="2"/>
  <c r="CB19" i="2"/>
  <c r="BX19" i="2"/>
  <c r="BU19" i="2"/>
  <c r="BQ19" i="2"/>
  <c r="BM19" i="2"/>
  <c r="BI19" i="2"/>
  <c r="BE19" i="2"/>
  <c r="BA19" i="2"/>
  <c r="AW19" i="2"/>
  <c r="AS19" i="2"/>
  <c r="AO19" i="2"/>
  <c r="AK19" i="2"/>
  <c r="AG19" i="2"/>
  <c r="AD19" i="2"/>
  <c r="Z19" i="2"/>
  <c r="V19" i="2"/>
  <c r="S19" i="2"/>
  <c r="P19" i="2"/>
  <c r="L19" i="2"/>
  <c r="G19" i="2" s="1"/>
  <c r="CF18" i="2"/>
  <c r="CB18" i="2"/>
  <c r="BX18" i="2"/>
  <c r="BU18" i="2"/>
  <c r="BQ18" i="2"/>
  <c r="BM18" i="2"/>
  <c r="BI18" i="2"/>
  <c r="BE18" i="2"/>
  <c r="BA18" i="2"/>
  <c r="AW18" i="2"/>
  <c r="AS18" i="2"/>
  <c r="AO18" i="2"/>
  <c r="AK18" i="2"/>
  <c r="AG18" i="2"/>
  <c r="AD18" i="2"/>
  <c r="Z18" i="2"/>
  <c r="V18" i="2"/>
  <c r="S18" i="2"/>
  <c r="P18" i="2"/>
  <c r="L18" i="2"/>
  <c r="G18" i="2" s="1"/>
  <c r="CF17" i="2"/>
  <c r="CB17" i="2"/>
  <c r="BX17" i="2"/>
  <c r="BU17" i="2"/>
  <c r="BQ17" i="2"/>
  <c r="BM17" i="2"/>
  <c r="BI17" i="2"/>
  <c r="BE17" i="2"/>
  <c r="BA17" i="2"/>
  <c r="AW17" i="2"/>
  <c r="AS17" i="2"/>
  <c r="AO17" i="2"/>
  <c r="AK17" i="2"/>
  <c r="AG17" i="2"/>
  <c r="AD17" i="2"/>
  <c r="Z17" i="2"/>
  <c r="V17" i="2"/>
  <c r="S17" i="2"/>
  <c r="P17" i="2"/>
  <c r="L17" i="2"/>
  <c r="G17" i="2" s="1"/>
  <c r="CF16" i="2"/>
  <c r="CB16" i="2"/>
  <c r="BX16" i="2"/>
  <c r="BU16" i="2"/>
  <c r="BQ16" i="2"/>
  <c r="BM16" i="2"/>
  <c r="BI16" i="2"/>
  <c r="BE16" i="2"/>
  <c r="BA16" i="2"/>
  <c r="AW16" i="2"/>
  <c r="AS16" i="2"/>
  <c r="AO16" i="2"/>
  <c r="AK16" i="2"/>
  <c r="AG16" i="2"/>
  <c r="AD16" i="2"/>
  <c r="Z16" i="2"/>
  <c r="V16" i="2"/>
  <c r="S16" i="2"/>
  <c r="P16" i="2"/>
  <c r="L16" i="2"/>
  <c r="G16" i="2" s="1"/>
  <c r="CF15" i="2"/>
  <c r="CB15" i="2"/>
  <c r="BX15" i="2"/>
  <c r="BU15" i="2"/>
  <c r="BQ15" i="2"/>
  <c r="BM15" i="2"/>
  <c r="BI15" i="2"/>
  <c r="BE15" i="2"/>
  <c r="BA15" i="2"/>
  <c r="AW15" i="2"/>
  <c r="AS15" i="2"/>
  <c r="AO15" i="2"/>
  <c r="AK15" i="2"/>
  <c r="AG15" i="2"/>
  <c r="AD15" i="2"/>
  <c r="Z15" i="2"/>
  <c r="V15" i="2"/>
  <c r="S15" i="2"/>
  <c r="P15" i="2"/>
  <c r="L15" i="2"/>
  <c r="G15" i="2" s="1"/>
  <c r="CF14" i="2"/>
  <c r="CB14" i="2"/>
  <c r="BX14" i="2"/>
  <c r="BU14" i="2"/>
  <c r="BQ14" i="2"/>
  <c r="BM14" i="2"/>
  <c r="BI14" i="2"/>
  <c r="BE14" i="2"/>
  <c r="BA14" i="2"/>
  <c r="AW14" i="2"/>
  <c r="AS14" i="2"/>
  <c r="AO14" i="2"/>
  <c r="AK14" i="2"/>
  <c r="AG14" i="2"/>
  <c r="AD14" i="2"/>
  <c r="Z14" i="2"/>
  <c r="V14" i="2"/>
  <c r="S14" i="2"/>
  <c r="G14" i="2" s="1"/>
  <c r="P14" i="2"/>
  <c r="L14" i="2"/>
  <c r="CF13" i="2"/>
  <c r="CB13" i="2"/>
  <c r="BX13" i="2"/>
  <c r="BU13" i="2"/>
  <c r="BQ13" i="2"/>
  <c r="BM13" i="2"/>
  <c r="BI13" i="2"/>
  <c r="BE13" i="2"/>
  <c r="BA13" i="2"/>
  <c r="AW13" i="2"/>
  <c r="AS13" i="2"/>
  <c r="AO13" i="2"/>
  <c r="AK13" i="2"/>
  <c r="AG13" i="2"/>
  <c r="AD13" i="2"/>
  <c r="Z13" i="2"/>
  <c r="V13" i="2"/>
  <c r="S13" i="2"/>
  <c r="P13" i="2"/>
  <c r="L13" i="2"/>
  <c r="G13" i="2"/>
  <c r="CF12" i="2"/>
  <c r="CB12" i="2"/>
  <c r="BX12" i="2"/>
  <c r="BU12" i="2"/>
  <c r="BQ12" i="2"/>
  <c r="BM12" i="2"/>
  <c r="BI12" i="2"/>
  <c r="BE12" i="2"/>
  <c r="BA12" i="2"/>
  <c r="AW12" i="2"/>
  <c r="AS12" i="2"/>
  <c r="AO12" i="2"/>
  <c r="AK12" i="2"/>
  <c r="AG12" i="2"/>
  <c r="AD12" i="2"/>
  <c r="Z12" i="2"/>
  <c r="V12" i="2"/>
  <c r="S12" i="2"/>
  <c r="P12" i="2"/>
  <c r="L12" i="2"/>
  <c r="G12" i="2" s="1"/>
  <c r="CF11" i="2"/>
  <c r="CB11" i="2"/>
  <c r="BX11" i="2"/>
  <c r="BU11" i="2"/>
  <c r="BQ11" i="2"/>
  <c r="BM11" i="2"/>
  <c r="BI11" i="2"/>
  <c r="BE11" i="2"/>
  <c r="BA11" i="2"/>
  <c r="AW11" i="2"/>
  <c r="AS11" i="2"/>
  <c r="AO11" i="2"/>
  <c r="AK11" i="2"/>
  <c r="AG11" i="2"/>
  <c r="AD11" i="2"/>
  <c r="Z11" i="2"/>
  <c r="V11" i="2"/>
  <c r="S11" i="2"/>
  <c r="P11" i="2"/>
  <c r="L11" i="2"/>
  <c r="G11" i="2" s="1"/>
  <c r="CF10" i="2"/>
  <c r="CB10" i="2"/>
  <c r="BX10" i="2"/>
  <c r="BU10" i="2"/>
  <c r="BQ10" i="2"/>
  <c r="BM10" i="2"/>
  <c r="BI10" i="2"/>
  <c r="BE10" i="2"/>
  <c r="BA10" i="2"/>
  <c r="AW10" i="2"/>
  <c r="AS10" i="2"/>
  <c r="AO10" i="2"/>
  <c r="AK10" i="2"/>
  <c r="AG10" i="2"/>
  <c r="AD10" i="2"/>
  <c r="Z10" i="2"/>
  <c r="V10" i="2"/>
  <c r="S10" i="2"/>
  <c r="P10" i="2"/>
  <c r="G10" i="2" s="1"/>
  <c r="L10" i="2"/>
  <c r="CF9" i="2"/>
  <c r="CB9" i="2"/>
  <c r="BX9" i="2"/>
  <c r="BU9" i="2"/>
  <c r="BQ9" i="2"/>
  <c r="BM9" i="2"/>
  <c r="BI9" i="2"/>
  <c r="BE9" i="2"/>
  <c r="BA9" i="2"/>
  <c r="AW9" i="2"/>
  <c r="AS9" i="2"/>
  <c r="AO9" i="2"/>
  <c r="AK9" i="2"/>
  <c r="AG9" i="2"/>
  <c r="AD9" i="2"/>
  <c r="Z9" i="2"/>
  <c r="V9" i="2"/>
  <c r="S9" i="2"/>
  <c r="P9" i="2"/>
  <c r="L9" i="2"/>
  <c r="G9" i="2" s="1"/>
  <c r="CF8" i="2"/>
  <c r="CB8" i="2"/>
  <c r="BX8" i="2"/>
  <c r="BU8" i="2"/>
  <c r="BQ8" i="2"/>
  <c r="BM8" i="2"/>
  <c r="BI8" i="2"/>
  <c r="BE8" i="2"/>
  <c r="BA8" i="2"/>
  <c r="AW8" i="2"/>
  <c r="AS8" i="2"/>
  <c r="AO8" i="2"/>
  <c r="AK8" i="2"/>
  <c r="AG8" i="2"/>
  <c r="AD8" i="2"/>
  <c r="Z8" i="2"/>
  <c r="V8" i="2"/>
  <c r="S8" i="2"/>
  <c r="P8" i="2"/>
  <c r="L8" i="2"/>
  <c r="G8" i="2" s="1"/>
  <c r="CF7" i="2"/>
  <c r="CB7" i="2"/>
  <c r="BX7" i="2"/>
  <c r="BQ7" i="2"/>
  <c r="BM7" i="2"/>
  <c r="BI7" i="2"/>
  <c r="BE7" i="2"/>
  <c r="BA7" i="2"/>
  <c r="AW7" i="2"/>
  <c r="AS7" i="2"/>
  <c r="AK7" i="2"/>
  <c r="AG7" i="2"/>
  <c r="AD7" i="2"/>
  <c r="Z7" i="2"/>
  <c r="V7" i="2"/>
  <c r="S7" i="2"/>
  <c r="P7" i="2"/>
  <c r="L7" i="2" l="1"/>
  <c r="G7" i="2" s="1"/>
</calcChain>
</file>

<file path=xl/sharedStrings.xml><?xml version="1.0" encoding="utf-8"?>
<sst xmlns="http://schemas.openxmlformats.org/spreadsheetml/2006/main" count="87" uniqueCount="49">
  <si>
    <t>　注）就業者数は１５歳以上である。</t>
    <rPh sb="1" eb="2">
      <t>チュウ</t>
    </rPh>
    <phoneticPr fontId="5"/>
  </si>
  <si>
    <t>(再掲)75歳以上</t>
    <rPh sb="1" eb="3">
      <t>サイケイ</t>
    </rPh>
    <rPh sb="6" eb="9">
      <t>サイイジョウ</t>
    </rPh>
    <phoneticPr fontId="5"/>
  </si>
  <si>
    <t>(再掲)65～74歳</t>
    <rPh sb="1" eb="3">
      <t>サイケイ</t>
    </rPh>
    <rPh sb="9" eb="10">
      <t>サイ</t>
    </rPh>
    <phoneticPr fontId="5"/>
  </si>
  <si>
    <t>(再掲)65歳以上</t>
    <rPh sb="1" eb="3">
      <t>サイケイ</t>
    </rPh>
    <rPh sb="6" eb="9">
      <t>サイイジョウ</t>
    </rPh>
    <phoneticPr fontId="5"/>
  </si>
  <si>
    <t>平均年齢</t>
    <rPh sb="0" eb="4">
      <t>ヘイキンネンレイ</t>
    </rPh>
    <phoneticPr fontId="5"/>
  </si>
  <si>
    <t>85歳以上</t>
    <rPh sb="2" eb="5">
      <t>サイイジョウ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</si>
  <si>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</si>
  <si>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</si>
  <si>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70～74歳</t>
    <rPh sb="5" eb="6">
      <t>サイ</t>
    </rPh>
    <phoneticPr fontId="5"/>
  </si>
  <si>
    <t>65～69歳</t>
    <rPh sb="5" eb="6">
      <t>サイ</t>
    </rPh>
    <phoneticPr fontId="5"/>
  </si>
  <si>
    <t>60～64歳</t>
    <rPh sb="5" eb="6">
      <t>サイ</t>
    </rPh>
    <phoneticPr fontId="5"/>
  </si>
  <si>
    <t>55～59歳</t>
    <rPh sb="5" eb="6">
      <t>サイ</t>
    </rPh>
    <phoneticPr fontId="5"/>
  </si>
  <si>
    <t>50～54歳</t>
    <rPh sb="5" eb="6">
      <t>サイ</t>
    </rPh>
    <phoneticPr fontId="5"/>
  </si>
  <si>
    <t>45～49歳</t>
    <rPh sb="5" eb="6">
      <t>サイ</t>
    </rPh>
    <phoneticPr fontId="5"/>
  </si>
  <si>
    <t>40～44歳</t>
    <rPh sb="5" eb="6">
      <t>サイ</t>
    </rPh>
    <phoneticPr fontId="5"/>
  </si>
  <si>
    <t>35～39歳</t>
    <rPh sb="5" eb="6">
      <t>サイ</t>
    </rPh>
    <phoneticPr fontId="5"/>
  </si>
  <si>
    <t>30～34歳</t>
    <rPh sb="5" eb="6">
      <t>サイ</t>
    </rPh>
    <phoneticPr fontId="5"/>
  </si>
  <si>
    <t>25～29歳</t>
    <rPh sb="5" eb="6">
      <t>サイ</t>
    </rPh>
    <phoneticPr fontId="5"/>
  </si>
  <si>
    <t>20～24歳</t>
    <rPh sb="5" eb="6">
      <t>サイ</t>
    </rPh>
    <phoneticPr fontId="5"/>
  </si>
  <si>
    <t>15～19歳</t>
    <rPh sb="5" eb="6">
      <t>サイ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</si>
  <si>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</si>
  <si>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</si>
  <si>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　　　数</t>
    <rPh sb="0" eb="1">
      <t>フサ</t>
    </rPh>
    <rPh sb="4" eb="5">
      <t>スウ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</si>
  <si>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</si>
  <si>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</si>
  <si>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</si>
  <si>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</si>
  <si>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医療,福祉</t>
    <rPh sb="0" eb="2">
      <t>イリョウ</t>
    </rPh>
    <rPh sb="3" eb="5">
      <t>フクシ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</si>
  <si>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</si>
  <si>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
サービス業,娯楽業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</si>
  <si>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</si>
  <si>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</si>
  <si>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</si>
  <si>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金融業,
保険業</t>
    <rPh sb="0" eb="3">
      <t>キンユウギョウ</t>
    </rPh>
    <rPh sb="5" eb="8">
      <t>ホケンギョウ</t>
    </rPh>
    <phoneticPr fontId="5"/>
  </si>
  <si>
    <t>卸売業,
小売業</t>
    <rPh sb="0" eb="3">
      <t>オロシウリギョウ</t>
    </rPh>
    <rPh sb="5" eb="8">
      <t>コウリギョウ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</si>
  <si>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5"/>
  </si>
  <si>
    <t>情報
通信業</t>
    <rPh sb="0" eb="2">
      <t>ジョウホウ</t>
    </rPh>
    <rPh sb="3" eb="6">
      <t>ツウシンギョウ</t>
    </rPh>
    <phoneticPr fontId="5"/>
  </si>
  <si>
    <t>電気・ガス
・熱供給・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</si>
  <si>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</si>
  <si>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</si>
  <si>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</si>
  <si>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</si>
  <si>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農業,
林業</t>
    <rPh sb="0" eb="2">
      <t>ノウギョウ</t>
    </rPh>
    <rPh sb="4" eb="6">
      <t>リンギョウ</t>
    </rPh>
    <phoneticPr fontId="5"/>
  </si>
  <si>
    <t>総　　数</t>
    <rPh sb="0" eb="1">
      <t>フサ</t>
    </rPh>
    <rPh sb="3" eb="4">
      <t>スウ</t>
    </rPh>
    <phoneticPr fontId="5"/>
  </si>
  <si>
    <t>区　　分</t>
    <rPh sb="0" eb="1">
      <t>ク</t>
    </rPh>
    <rPh sb="3" eb="4">
      <t>ブン</t>
    </rPh>
    <phoneticPr fontId="5"/>
  </si>
  <si>
    <t>（単位：人）</t>
    <rPh sb="1" eb="3">
      <t>タンイ</t>
    </rPh>
    <rPh sb="4" eb="5">
      <t>ニン</t>
    </rPh>
    <phoneticPr fontId="5"/>
  </si>
  <si>
    <t>Ｂ - ６　(続)</t>
    <rPh sb="7" eb="8">
      <t>ツヅ</t>
    </rPh>
    <phoneticPr fontId="15"/>
  </si>
  <si>
    <t>Ｂ - ６　産業別年齢別就業者数(令和２年国勢調査)</t>
    <rPh sb="6" eb="8">
      <t>サンギョウ</t>
    </rPh>
    <rPh sb="8" eb="9">
      <t>ベツ</t>
    </rPh>
    <rPh sb="9" eb="11">
      <t>ネンレイ</t>
    </rPh>
    <rPh sb="11" eb="12">
      <t>ベツ</t>
    </rPh>
    <rPh sb="12" eb="15">
      <t>シュウギョウシャ</t>
    </rPh>
    <rPh sb="15" eb="16">
      <t>スウ</t>
    </rPh>
    <rPh sb="17" eb="19">
      <t>レイワ</t>
    </rPh>
    <rPh sb="20" eb="21">
      <t>ネン</t>
    </rPh>
    <rPh sb="21" eb="23">
      <t>コクセイ</t>
    </rPh>
    <rPh sb="23" eb="25">
      <t>チョウサ</t>
    </rPh>
    <phoneticPr fontId="15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</si>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</sst>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" fillId="0" borderId="0"/>
    <xf numFmtId="0" fontId="1" fillId="0" borderId="0"/>
    <xf numFmtId="0" fontId="16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176" fontId="18" fillId="0" borderId="0"/>
    <xf numFmtId="0" fontId="1" fillId="0" borderId="0">
      <alignment vertical="center"/>
    </xf>
  </cellStyleXfs>
  <cellXfs count="57">
    <xf numFmtId="0" fontId="0" fillId="0" borderId="0" xfId="0"/>
    <xf numFmtId="0" fontId="8" fillId="0" borderId="0" xfId="1" applyFont="1"/>
    <xf numFmtId="0" fontId="14" fillId="0" borderId="0" xfId="1" applyFont="1" applyAlignment="1">
      <alignment horizontal="left" vertical="center"/>
    </xf>
    <xf numFmtId="0" fontId="13" fillId="0" borderId="0" xfId="1" applyFont="1"/>
    <xf numFmtId="0" fontId="1" fillId="0" borderId="0" xfId="1"/>
    <xf numFmtId="0" fontId="12" fillId="0" borderId="1" xfId="1" applyFont="1" applyBorder="1"/>
    <xf numFmtId="0" fontId="8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0" fontId="6" fillId="0" borderId="0" xfId="1" applyFont="1"/>
    <xf numFmtId="41" fontId="7" fillId="0" borderId="3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19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2 3" xfId="5" xr:uid="{00000000-0005-0000-0000-000003000000}"/>
    <cellStyle name="桁区切り 2 4" xfId="6" xr:uid="{00000000-0005-0000-0000-000004000000}"/>
    <cellStyle name="桁区切り 2 5" xfId="7" xr:uid="{00000000-0005-0000-0000-000005000000}"/>
    <cellStyle name="桁区切り 3" xfId="8" xr:uid="{00000000-0005-0000-0000-000006000000}"/>
    <cellStyle name="標準" xfId="0" builtinId="0"/>
    <cellStyle name="標準 2" xfId="9" xr:uid="{00000000-0005-0000-0000-000008000000}"/>
    <cellStyle name="標準 2 2" xfId="10" xr:uid="{00000000-0005-0000-0000-000009000000}"/>
    <cellStyle name="標準 2 3" xfId="11" xr:uid="{00000000-0005-0000-0000-00000A000000}"/>
    <cellStyle name="標準 2 4" xfId="12" xr:uid="{00000000-0005-0000-0000-00000B000000}"/>
    <cellStyle name="標準 2 5" xfId="13" xr:uid="{00000000-0005-0000-0000-00000C000000}"/>
    <cellStyle name="標準 2 6" xfId="14" xr:uid="{00000000-0005-0000-0000-00000D000000}"/>
    <cellStyle name="標準 3" xfId="1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E655-4436-4044-AFA2-C961EFD60E70}">
  <dimension ref="A1:CJ68"/>
  <sheetViews>
    <sheetView tabSelected="1" zoomScale="90" zoomScaleNormal="90" zoomScaleSheetLayoutView="80" zoomScalePageLayoutView="75" workbookViewId="0">
      <selection activeCell="C3" sqref="C3"/>
    </sheetView>
  </sheetViews>
  <sheetFormatPr defaultColWidth="2.25" defaultRowHeight="13.5"/>
  <cols>
    <col min="1" max="1" width="1.625" style="4" customWidth="1"/>
    <col min="2" max="5" width="2.25" style="4"/>
    <col min="6" max="6" width="1.625" style="4" customWidth="1"/>
    <col min="7" max="11" width="1.875" style="4" customWidth="1"/>
    <col min="12" max="15" width="2" style="4" customWidth="1"/>
    <col min="16" max="28" width="1.875" style="4" customWidth="1"/>
    <col min="29" max="29" width="2.625" style="4" customWidth="1"/>
    <col min="30" max="32" width="2.25" style="4" customWidth="1"/>
    <col min="33" max="40" width="1.875" style="4" customWidth="1"/>
    <col min="41" max="44" width="2.5" style="4" customWidth="1"/>
    <col min="45" max="72" width="1.875" style="4" customWidth="1"/>
    <col min="73" max="75" width="2.25" style="4" customWidth="1"/>
    <col min="76" max="83" width="2.125" style="4" customWidth="1"/>
    <col min="84" max="87" width="2.25" style="4" customWidth="1"/>
    <col min="88" max="88" width="3.625" style="4" bestFit="1" customWidth="1"/>
    <col min="89" max="89" width="5.5" style="4" bestFit="1" customWidth="1"/>
    <col min="90" max="16384" width="2.25" style="4"/>
  </cols>
  <sheetData>
    <row r="1" spans="1:88" ht="13.5" customHeight="1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  <c r="AR1" s="3"/>
      <c r="AS1" s="2" t="s">
        <v>46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3"/>
      <c r="CF1" s="3"/>
      <c r="CG1" s="3"/>
      <c r="CH1" s="3"/>
    </row>
    <row r="2" spans="1:8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  <c r="AR2" s="3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3"/>
      <c r="CF2" s="3"/>
      <c r="CG2" s="3"/>
      <c r="CH2" s="3"/>
    </row>
    <row r="3" spans="1:88" ht="11.2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6" t="s">
        <v>45</v>
      </c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</row>
    <row r="4" spans="1:88" s="1" customFormat="1" ht="12" customHeight="1">
      <c r="A4" s="8" t="s">
        <v>44</v>
      </c>
      <c r="B4" s="8"/>
      <c r="C4" s="8"/>
      <c r="D4" s="8"/>
      <c r="E4" s="8"/>
      <c r="F4" s="9"/>
      <c r="G4" s="10" t="s">
        <v>43</v>
      </c>
      <c r="H4" s="8"/>
      <c r="I4" s="8"/>
      <c r="J4" s="8"/>
      <c r="K4" s="9"/>
      <c r="L4" s="11" t="s">
        <v>42</v>
      </c>
      <c r="M4" s="12"/>
      <c r="N4" s="12"/>
      <c r="O4" s="13"/>
      <c r="P4" s="11" t="s">
        <v>41</v>
      </c>
      <c r="Q4" s="12"/>
      <c r="R4" s="13"/>
      <c r="S4" s="14" t="s">
        <v>40</v>
      </c>
      <c r="T4" s="15"/>
      <c r="U4" s="16"/>
      <c r="V4" s="11" t="s">
        <v>39</v>
      </c>
      <c r="W4" s="12"/>
      <c r="X4" s="12"/>
      <c r="Y4" s="13"/>
      <c r="Z4" s="11" t="s">
        <v>38</v>
      </c>
      <c r="AA4" s="12"/>
      <c r="AB4" s="12"/>
      <c r="AC4" s="13"/>
      <c r="AD4" s="14" t="s">
        <v>37</v>
      </c>
      <c r="AE4" s="15"/>
      <c r="AF4" s="16"/>
      <c r="AG4" s="11" t="s">
        <v>36</v>
      </c>
      <c r="AH4" s="12"/>
      <c r="AI4" s="12"/>
      <c r="AJ4" s="13"/>
      <c r="AK4" s="11" t="s">
        <v>35</v>
      </c>
      <c r="AL4" s="12"/>
      <c r="AM4" s="12"/>
      <c r="AN4" s="13"/>
      <c r="AO4" s="11" t="s">
        <v>34</v>
      </c>
      <c r="AP4" s="12"/>
      <c r="AQ4" s="12"/>
      <c r="AR4" s="13"/>
      <c r="AS4" s="12" t="s">
        <v>33</v>
      </c>
      <c r="AT4" s="8"/>
      <c r="AU4" s="8"/>
      <c r="AV4" s="9"/>
      <c r="AW4" s="17" t="s">
        <v>32</v>
      </c>
      <c r="AX4" s="18"/>
      <c r="AY4" s="18"/>
      <c r="AZ4" s="19"/>
      <c r="BA4" s="17" t="s">
        <v>31</v>
      </c>
      <c r="BB4" s="18"/>
      <c r="BC4" s="18"/>
      <c r="BD4" s="19"/>
      <c r="BE4" s="17" t="s">
        <v>30</v>
      </c>
      <c r="BF4" s="18"/>
      <c r="BG4" s="18"/>
      <c r="BH4" s="19"/>
      <c r="BI4" s="17" t="s">
        <v>29</v>
      </c>
      <c r="BJ4" s="18"/>
      <c r="BK4" s="18"/>
      <c r="BL4" s="19"/>
      <c r="BM4" s="11" t="s">
        <v>28</v>
      </c>
      <c r="BN4" s="12"/>
      <c r="BO4" s="12"/>
      <c r="BP4" s="13"/>
      <c r="BQ4" s="10" t="s">
        <v>27</v>
      </c>
      <c r="BR4" s="8"/>
      <c r="BS4" s="8"/>
      <c r="BT4" s="9"/>
      <c r="BU4" s="17" t="s">
        <v>26</v>
      </c>
      <c r="BV4" s="18"/>
      <c r="BW4" s="19"/>
      <c r="BX4" s="17" t="s">
        <v>25</v>
      </c>
      <c r="BY4" s="18"/>
      <c r="BZ4" s="18"/>
      <c r="CA4" s="19"/>
      <c r="CB4" s="17" t="s">
        <v>24</v>
      </c>
      <c r="CC4" s="18"/>
      <c r="CD4" s="18"/>
      <c r="CE4" s="19"/>
      <c r="CF4" s="11" t="s">
        <v>23</v>
      </c>
      <c r="CG4" s="12"/>
      <c r="CH4" s="12"/>
      <c r="CI4" s="12"/>
    </row>
    <row r="5" spans="1:88" s="1" customFormat="1" ht="12" customHeight="1">
      <c r="A5" s="20"/>
      <c r="B5" s="20"/>
      <c r="C5" s="20"/>
      <c r="D5" s="20"/>
      <c r="E5" s="20"/>
      <c r="F5" s="21"/>
      <c r="G5" s="22"/>
      <c r="H5" s="20"/>
      <c r="I5" s="20"/>
      <c r="J5" s="20"/>
      <c r="K5" s="21"/>
      <c r="L5" s="23"/>
      <c r="M5" s="24"/>
      <c r="N5" s="24"/>
      <c r="O5" s="25"/>
      <c r="P5" s="23"/>
      <c r="Q5" s="24"/>
      <c r="R5" s="25"/>
      <c r="S5" s="26"/>
      <c r="T5" s="27"/>
      <c r="U5" s="28"/>
      <c r="V5" s="23"/>
      <c r="W5" s="24"/>
      <c r="X5" s="24"/>
      <c r="Y5" s="25"/>
      <c r="Z5" s="23"/>
      <c r="AA5" s="24"/>
      <c r="AB5" s="24"/>
      <c r="AC5" s="25"/>
      <c r="AD5" s="26"/>
      <c r="AE5" s="27"/>
      <c r="AF5" s="28"/>
      <c r="AG5" s="23"/>
      <c r="AH5" s="24"/>
      <c r="AI5" s="24"/>
      <c r="AJ5" s="25"/>
      <c r="AK5" s="23"/>
      <c r="AL5" s="24"/>
      <c r="AM5" s="24"/>
      <c r="AN5" s="25"/>
      <c r="AO5" s="23"/>
      <c r="AP5" s="24"/>
      <c r="AQ5" s="24"/>
      <c r="AR5" s="25"/>
      <c r="AS5" s="20"/>
      <c r="AT5" s="20"/>
      <c r="AU5" s="20"/>
      <c r="AV5" s="21"/>
      <c r="AW5" s="29"/>
      <c r="AX5" s="30"/>
      <c r="AY5" s="30"/>
      <c r="AZ5" s="31"/>
      <c r="BA5" s="29"/>
      <c r="BB5" s="30"/>
      <c r="BC5" s="30"/>
      <c r="BD5" s="31"/>
      <c r="BE5" s="29"/>
      <c r="BF5" s="30"/>
      <c r="BG5" s="30"/>
      <c r="BH5" s="31"/>
      <c r="BI5" s="29"/>
      <c r="BJ5" s="30"/>
      <c r="BK5" s="30"/>
      <c r="BL5" s="31"/>
      <c r="BM5" s="23"/>
      <c r="BN5" s="24"/>
      <c r="BO5" s="24"/>
      <c r="BP5" s="25"/>
      <c r="BQ5" s="22"/>
      <c r="BR5" s="20"/>
      <c r="BS5" s="20"/>
      <c r="BT5" s="21"/>
      <c r="BU5" s="29"/>
      <c r="BV5" s="30"/>
      <c r="BW5" s="31"/>
      <c r="BX5" s="29"/>
      <c r="BY5" s="30"/>
      <c r="BZ5" s="30"/>
      <c r="CA5" s="31"/>
      <c r="CB5" s="29"/>
      <c r="CC5" s="30"/>
      <c r="CD5" s="30"/>
      <c r="CE5" s="31"/>
      <c r="CF5" s="23"/>
      <c r="CG5" s="24"/>
      <c r="CH5" s="24"/>
      <c r="CI5" s="24"/>
    </row>
    <row r="6" spans="1:88" s="1" customFormat="1" ht="12" customHeight="1">
      <c r="A6" s="32"/>
      <c r="B6" s="32"/>
      <c r="C6" s="32"/>
      <c r="D6" s="32"/>
      <c r="E6" s="32"/>
      <c r="F6" s="33"/>
      <c r="G6" s="34"/>
      <c r="H6" s="32"/>
      <c r="I6" s="32"/>
      <c r="J6" s="32"/>
      <c r="K6" s="33"/>
      <c r="L6" s="35"/>
      <c r="M6" s="36"/>
      <c r="N6" s="36"/>
      <c r="O6" s="37"/>
      <c r="P6" s="23"/>
      <c r="Q6" s="24"/>
      <c r="R6" s="25"/>
      <c r="S6" s="26"/>
      <c r="T6" s="27"/>
      <c r="U6" s="28"/>
      <c r="V6" s="23"/>
      <c r="W6" s="24"/>
      <c r="X6" s="24"/>
      <c r="Y6" s="25"/>
      <c r="Z6" s="23"/>
      <c r="AA6" s="24"/>
      <c r="AB6" s="24"/>
      <c r="AC6" s="25"/>
      <c r="AD6" s="26"/>
      <c r="AE6" s="27"/>
      <c r="AF6" s="28"/>
      <c r="AG6" s="23"/>
      <c r="AH6" s="24"/>
      <c r="AI6" s="24"/>
      <c r="AJ6" s="25"/>
      <c r="AK6" s="23"/>
      <c r="AL6" s="24"/>
      <c r="AM6" s="24"/>
      <c r="AN6" s="25"/>
      <c r="AO6" s="23"/>
      <c r="AP6" s="24"/>
      <c r="AQ6" s="24"/>
      <c r="AR6" s="25"/>
      <c r="AS6" s="20"/>
      <c r="AT6" s="20"/>
      <c r="AU6" s="20"/>
      <c r="AV6" s="21"/>
      <c r="AW6" s="29"/>
      <c r="AX6" s="30"/>
      <c r="AY6" s="30"/>
      <c r="AZ6" s="31"/>
      <c r="BA6" s="29"/>
      <c r="BB6" s="30"/>
      <c r="BC6" s="30"/>
      <c r="BD6" s="31"/>
      <c r="BE6" s="29"/>
      <c r="BF6" s="30"/>
      <c r="BG6" s="30"/>
      <c r="BH6" s="31"/>
      <c r="BI6" s="29"/>
      <c r="BJ6" s="30"/>
      <c r="BK6" s="30"/>
      <c r="BL6" s="31"/>
      <c r="BM6" s="23"/>
      <c r="BN6" s="24"/>
      <c r="BO6" s="24"/>
      <c r="BP6" s="25"/>
      <c r="BQ6" s="22"/>
      <c r="BR6" s="20"/>
      <c r="BS6" s="20"/>
      <c r="BT6" s="21"/>
      <c r="BU6" s="29"/>
      <c r="BV6" s="30"/>
      <c r="BW6" s="31"/>
      <c r="BX6" s="29"/>
      <c r="BY6" s="30"/>
      <c r="BZ6" s="30"/>
      <c r="CA6" s="31"/>
      <c r="CB6" s="29"/>
      <c r="CC6" s="30"/>
      <c r="CD6" s="30"/>
      <c r="CE6" s="31"/>
      <c r="CF6" s="23"/>
      <c r="CG6" s="24"/>
      <c r="CH6" s="24"/>
      <c r="CI6" s="24"/>
    </row>
    <row r="7" spans="1:88" ht="12" customHeight="1">
      <c r="A7" s="38" t="s">
        <v>22</v>
      </c>
      <c r="B7" s="39"/>
      <c r="C7" s="39"/>
      <c r="D7" s="39"/>
      <c r="E7" s="39"/>
      <c r="F7" s="39"/>
      <c r="G7" s="40">
        <f>SUM(L7:CI7)</f>
        <v>134560</v>
      </c>
      <c r="H7" s="41"/>
      <c r="I7" s="41"/>
      <c r="J7" s="41"/>
      <c r="K7" s="41"/>
      <c r="L7" s="41">
        <f>L27+L47</f>
        <v>526</v>
      </c>
      <c r="M7" s="41"/>
      <c r="N7" s="41"/>
      <c r="O7" s="41"/>
      <c r="P7" s="41">
        <f>P27+P47</f>
        <v>12</v>
      </c>
      <c r="Q7" s="41"/>
      <c r="R7" s="41"/>
      <c r="S7" s="41">
        <f>S27+S47</f>
        <v>8</v>
      </c>
      <c r="T7" s="41"/>
      <c r="U7" s="41"/>
      <c r="V7" s="41">
        <f>V27+V47</f>
        <v>6737</v>
      </c>
      <c r="W7" s="41"/>
      <c r="X7" s="41"/>
      <c r="Y7" s="41"/>
      <c r="Z7" s="41">
        <f>Z27+Z47</f>
        <v>22691</v>
      </c>
      <c r="AA7" s="41"/>
      <c r="AB7" s="41"/>
      <c r="AC7" s="41"/>
      <c r="AD7" s="41">
        <f>AD27+AD47</f>
        <v>833</v>
      </c>
      <c r="AE7" s="41"/>
      <c r="AF7" s="41"/>
      <c r="AG7" s="41">
        <f>AG27+AG47</f>
        <v>3070</v>
      </c>
      <c r="AH7" s="41"/>
      <c r="AI7" s="41"/>
      <c r="AJ7" s="41"/>
      <c r="AK7" s="41">
        <f>AK27+AK47</f>
        <v>5851</v>
      </c>
      <c r="AL7" s="41"/>
      <c r="AM7" s="41"/>
      <c r="AN7" s="41"/>
      <c r="AO7" s="41">
        <f>AO27+AO47</f>
        <v>22181</v>
      </c>
      <c r="AP7" s="41"/>
      <c r="AQ7" s="41"/>
      <c r="AR7" s="41"/>
      <c r="AS7" s="41">
        <f>AS27+AS47</f>
        <v>3807</v>
      </c>
      <c r="AT7" s="41"/>
      <c r="AU7" s="41"/>
      <c r="AV7" s="41"/>
      <c r="AW7" s="41">
        <f>AW27+AW47</f>
        <v>2641</v>
      </c>
      <c r="AX7" s="41"/>
      <c r="AY7" s="41"/>
      <c r="AZ7" s="41"/>
      <c r="BA7" s="41">
        <f>BA27+BA47</f>
        <v>4944</v>
      </c>
      <c r="BB7" s="41"/>
      <c r="BC7" s="41"/>
      <c r="BD7" s="41"/>
      <c r="BE7" s="41">
        <f>BE27+BE47</f>
        <v>8043</v>
      </c>
      <c r="BF7" s="41"/>
      <c r="BG7" s="41"/>
      <c r="BH7" s="41"/>
      <c r="BI7" s="41">
        <f>BI27+BI47</f>
        <v>4083</v>
      </c>
      <c r="BJ7" s="41"/>
      <c r="BK7" s="41"/>
      <c r="BL7" s="41"/>
      <c r="BM7" s="41">
        <f>BM27+BM47</f>
        <v>9478</v>
      </c>
      <c r="BN7" s="41"/>
      <c r="BO7" s="41"/>
      <c r="BP7" s="41"/>
      <c r="BQ7" s="41">
        <f>BQ27+BQ47</f>
        <v>21806</v>
      </c>
      <c r="BR7" s="41"/>
      <c r="BS7" s="41"/>
      <c r="BT7" s="41"/>
      <c r="BU7" s="41">
        <f>BU27+BU47</f>
        <v>756</v>
      </c>
      <c r="BV7" s="41"/>
      <c r="BW7" s="41"/>
      <c r="BX7" s="41">
        <f>BX27+BX47</f>
        <v>8551</v>
      </c>
      <c r="BY7" s="41"/>
      <c r="BZ7" s="41"/>
      <c r="CA7" s="41"/>
      <c r="CB7" s="41">
        <f>CB27+CB47</f>
        <v>6219</v>
      </c>
      <c r="CC7" s="41"/>
      <c r="CD7" s="41"/>
      <c r="CE7" s="41"/>
      <c r="CF7" s="41">
        <f>CF27+CF47</f>
        <v>2323</v>
      </c>
      <c r="CG7" s="41"/>
      <c r="CH7" s="41"/>
      <c r="CI7" s="41"/>
      <c r="CJ7" s="42"/>
    </row>
    <row r="8" spans="1:88" ht="12" customHeight="1">
      <c r="A8" s="38"/>
      <c r="B8" s="39" t="s">
        <v>19</v>
      </c>
      <c r="C8" s="39"/>
      <c r="D8" s="39"/>
      <c r="E8" s="39"/>
      <c r="F8" s="39"/>
      <c r="G8" s="43">
        <f>SUM(L8:CI8)</f>
        <v>2270</v>
      </c>
      <c r="H8" s="44"/>
      <c r="I8" s="44"/>
      <c r="J8" s="44"/>
      <c r="K8" s="44"/>
      <c r="L8" s="44">
        <f>L28+L48</f>
        <v>7</v>
      </c>
      <c r="M8" s="44"/>
      <c r="N8" s="44"/>
      <c r="O8" s="44"/>
      <c r="P8" s="44">
        <f t="shared" ref="P8:P22" si="0">P28+P48</f>
        <v>0</v>
      </c>
      <c r="Q8" s="44"/>
      <c r="R8" s="44"/>
      <c r="S8" s="44">
        <f t="shared" ref="S8:S22" si="1">S28+S48</f>
        <v>0</v>
      </c>
      <c r="T8" s="44"/>
      <c r="U8" s="44"/>
      <c r="V8" s="44">
        <f t="shared" ref="V8:V22" si="2">V28+V48</f>
        <v>55</v>
      </c>
      <c r="W8" s="44"/>
      <c r="X8" s="44"/>
      <c r="Y8" s="44"/>
      <c r="Z8" s="44">
        <f t="shared" ref="Z8:Z22" si="3">Z28+Z48</f>
        <v>188</v>
      </c>
      <c r="AA8" s="44"/>
      <c r="AB8" s="44"/>
      <c r="AC8" s="44"/>
      <c r="AD8" s="44">
        <f t="shared" ref="AD8:AD22" si="4">AD28+AD48</f>
        <v>8</v>
      </c>
      <c r="AE8" s="44"/>
      <c r="AF8" s="44"/>
      <c r="AG8" s="44">
        <f t="shared" ref="AG8:AG22" si="5">AG28+AG48</f>
        <v>0</v>
      </c>
      <c r="AH8" s="44"/>
      <c r="AI8" s="44"/>
      <c r="AJ8" s="44"/>
      <c r="AK8" s="44">
        <f t="shared" ref="AK8:AK22" si="6">AK28+AK48</f>
        <v>50</v>
      </c>
      <c r="AL8" s="44"/>
      <c r="AM8" s="44"/>
      <c r="AN8" s="44"/>
      <c r="AO8" s="44">
        <f t="shared" ref="AO8:AO22" si="7">AO28+AO48</f>
        <v>683</v>
      </c>
      <c r="AP8" s="44"/>
      <c r="AQ8" s="44"/>
      <c r="AR8" s="44"/>
      <c r="AS8" s="44">
        <f t="shared" ref="AS8:AS22" si="8">AS28+AS48</f>
        <v>3</v>
      </c>
      <c r="AT8" s="44"/>
      <c r="AU8" s="44"/>
      <c r="AV8" s="44"/>
      <c r="AW8" s="44">
        <f t="shared" ref="AW8:AW22" si="9">AW28+AW48</f>
        <v>6</v>
      </c>
      <c r="AX8" s="44"/>
      <c r="AY8" s="44"/>
      <c r="AZ8" s="44"/>
      <c r="BA8" s="44">
        <f t="shared" ref="BA8:BA22" si="10">BA28+BA48</f>
        <v>15</v>
      </c>
      <c r="BB8" s="44"/>
      <c r="BC8" s="44"/>
      <c r="BD8" s="44"/>
      <c r="BE8" s="44">
        <f t="shared" ref="BE8:BE22" si="11">BE28+BE48</f>
        <v>735</v>
      </c>
      <c r="BF8" s="44"/>
      <c r="BG8" s="44"/>
      <c r="BH8" s="44"/>
      <c r="BI8" s="44">
        <f t="shared" ref="BI8:BI22" si="12">BI28+BI48</f>
        <v>90</v>
      </c>
      <c r="BJ8" s="44"/>
      <c r="BK8" s="44"/>
      <c r="BL8" s="44"/>
      <c r="BM8" s="44">
        <f t="shared" ref="BM8:BM22" si="13">BM28+BM48</f>
        <v>157</v>
      </c>
      <c r="BN8" s="44"/>
      <c r="BO8" s="44"/>
      <c r="BP8" s="44"/>
      <c r="BQ8" s="44">
        <f t="shared" ref="BQ8:BQ22" si="14">BQ28+BQ48</f>
        <v>47</v>
      </c>
      <c r="BR8" s="44"/>
      <c r="BS8" s="44"/>
      <c r="BT8" s="44"/>
      <c r="BU8" s="44">
        <f t="shared" ref="BU8:BU22" si="15">BU28+BU48</f>
        <v>8</v>
      </c>
      <c r="BV8" s="44"/>
      <c r="BW8" s="44"/>
      <c r="BX8" s="44">
        <f t="shared" ref="BX8:BX22" si="16">BX28+BX48</f>
        <v>41</v>
      </c>
      <c r="BY8" s="44"/>
      <c r="BZ8" s="44"/>
      <c r="CA8" s="44"/>
      <c r="CB8" s="44">
        <f t="shared" ref="CB8:CB22" si="17">CB28+CB48</f>
        <v>46</v>
      </c>
      <c r="CC8" s="44"/>
      <c r="CD8" s="44"/>
      <c r="CE8" s="44"/>
      <c r="CF8" s="44">
        <f t="shared" ref="CF8:CF22" si="18">CF28+CF48</f>
        <v>131</v>
      </c>
      <c r="CG8" s="44"/>
      <c r="CH8" s="44"/>
      <c r="CI8" s="44"/>
      <c r="CJ8" s="42"/>
    </row>
    <row r="9" spans="1:88" ht="12" customHeight="1">
      <c r="A9" s="38"/>
      <c r="B9" s="39" t="s">
        <v>18</v>
      </c>
      <c r="C9" s="39"/>
      <c r="D9" s="39"/>
      <c r="E9" s="39"/>
      <c r="F9" s="39"/>
      <c r="G9" s="43">
        <f t="shared" ref="G9:G22" si="19">SUM(L9:CI9)</f>
        <v>8990</v>
      </c>
      <c r="H9" s="44"/>
      <c r="I9" s="44"/>
      <c r="J9" s="44"/>
      <c r="K9" s="44"/>
      <c r="L9" s="44">
        <f t="shared" ref="L9:L22" si="20">L29+L49</f>
        <v>26</v>
      </c>
      <c r="M9" s="44"/>
      <c r="N9" s="44"/>
      <c r="O9" s="44"/>
      <c r="P9" s="44">
        <f t="shared" si="0"/>
        <v>0</v>
      </c>
      <c r="Q9" s="44"/>
      <c r="R9" s="44"/>
      <c r="S9" s="44">
        <f t="shared" si="1"/>
        <v>0</v>
      </c>
      <c r="T9" s="44"/>
      <c r="U9" s="44"/>
      <c r="V9" s="44">
        <f t="shared" si="2"/>
        <v>310</v>
      </c>
      <c r="W9" s="44"/>
      <c r="X9" s="44"/>
      <c r="Y9" s="44"/>
      <c r="Z9" s="44">
        <f t="shared" si="3"/>
        <v>1000</v>
      </c>
      <c r="AA9" s="44"/>
      <c r="AB9" s="44"/>
      <c r="AC9" s="44"/>
      <c r="AD9" s="44">
        <f t="shared" si="4"/>
        <v>32</v>
      </c>
      <c r="AE9" s="44"/>
      <c r="AF9" s="44"/>
      <c r="AG9" s="44">
        <f t="shared" si="5"/>
        <v>206</v>
      </c>
      <c r="AH9" s="44"/>
      <c r="AI9" s="44"/>
      <c r="AJ9" s="44"/>
      <c r="AK9" s="44">
        <f t="shared" si="6"/>
        <v>212</v>
      </c>
      <c r="AL9" s="44"/>
      <c r="AM9" s="44"/>
      <c r="AN9" s="44"/>
      <c r="AO9" s="44">
        <f t="shared" si="7"/>
        <v>2055</v>
      </c>
      <c r="AP9" s="44"/>
      <c r="AQ9" s="44"/>
      <c r="AR9" s="44"/>
      <c r="AS9" s="44">
        <f t="shared" si="8"/>
        <v>219</v>
      </c>
      <c r="AT9" s="44"/>
      <c r="AU9" s="44"/>
      <c r="AV9" s="44"/>
      <c r="AW9" s="44">
        <f t="shared" si="9"/>
        <v>129</v>
      </c>
      <c r="AX9" s="44"/>
      <c r="AY9" s="44"/>
      <c r="AZ9" s="44"/>
      <c r="BA9" s="44">
        <f t="shared" si="10"/>
        <v>183</v>
      </c>
      <c r="BB9" s="44"/>
      <c r="BC9" s="44"/>
      <c r="BD9" s="44"/>
      <c r="BE9" s="44">
        <f t="shared" si="11"/>
        <v>1372</v>
      </c>
      <c r="BF9" s="44"/>
      <c r="BG9" s="44"/>
      <c r="BH9" s="44"/>
      <c r="BI9" s="44">
        <f t="shared" si="12"/>
        <v>437</v>
      </c>
      <c r="BJ9" s="44"/>
      <c r="BK9" s="44"/>
      <c r="BL9" s="44"/>
      <c r="BM9" s="44">
        <f t="shared" si="13"/>
        <v>708</v>
      </c>
      <c r="BN9" s="44"/>
      <c r="BO9" s="44"/>
      <c r="BP9" s="44"/>
      <c r="BQ9" s="44">
        <f t="shared" si="14"/>
        <v>1231</v>
      </c>
      <c r="BR9" s="44"/>
      <c r="BS9" s="44"/>
      <c r="BT9" s="44"/>
      <c r="BU9" s="44">
        <f t="shared" si="15"/>
        <v>35</v>
      </c>
      <c r="BV9" s="44"/>
      <c r="BW9" s="44"/>
      <c r="BX9" s="44">
        <f t="shared" si="16"/>
        <v>265</v>
      </c>
      <c r="BY9" s="44"/>
      <c r="BZ9" s="44"/>
      <c r="CA9" s="44"/>
      <c r="CB9" s="44">
        <f t="shared" si="17"/>
        <v>305</v>
      </c>
      <c r="CC9" s="44"/>
      <c r="CD9" s="44"/>
      <c r="CE9" s="44"/>
      <c r="CF9" s="44">
        <f t="shared" si="18"/>
        <v>265</v>
      </c>
      <c r="CG9" s="44"/>
      <c r="CH9" s="44"/>
      <c r="CI9" s="44"/>
      <c r="CJ9" s="42"/>
    </row>
    <row r="10" spans="1:88" ht="12" customHeight="1">
      <c r="A10" s="38"/>
      <c r="B10" s="39" t="s">
        <v>17</v>
      </c>
      <c r="C10" s="39"/>
      <c r="D10" s="39"/>
      <c r="E10" s="39"/>
      <c r="F10" s="39"/>
      <c r="G10" s="43">
        <f t="shared" si="19"/>
        <v>9945</v>
      </c>
      <c r="H10" s="44"/>
      <c r="I10" s="44"/>
      <c r="J10" s="44"/>
      <c r="K10" s="44"/>
      <c r="L10" s="44">
        <f t="shared" si="20"/>
        <v>30</v>
      </c>
      <c r="M10" s="44"/>
      <c r="N10" s="44"/>
      <c r="O10" s="44"/>
      <c r="P10" s="44">
        <f t="shared" si="0"/>
        <v>1</v>
      </c>
      <c r="Q10" s="44"/>
      <c r="R10" s="44"/>
      <c r="S10" s="44">
        <f t="shared" si="1"/>
        <v>0</v>
      </c>
      <c r="T10" s="44"/>
      <c r="U10" s="44"/>
      <c r="V10" s="44">
        <f t="shared" si="2"/>
        <v>412</v>
      </c>
      <c r="W10" s="44"/>
      <c r="X10" s="44"/>
      <c r="Y10" s="44"/>
      <c r="Z10" s="44">
        <f t="shared" si="3"/>
        <v>1722</v>
      </c>
      <c r="AA10" s="44"/>
      <c r="AB10" s="44"/>
      <c r="AC10" s="44"/>
      <c r="AD10" s="44">
        <f t="shared" si="4"/>
        <v>47</v>
      </c>
      <c r="AE10" s="44"/>
      <c r="AF10" s="44"/>
      <c r="AG10" s="44">
        <f t="shared" si="5"/>
        <v>328</v>
      </c>
      <c r="AH10" s="44"/>
      <c r="AI10" s="44"/>
      <c r="AJ10" s="44"/>
      <c r="AK10" s="44">
        <f t="shared" si="6"/>
        <v>329</v>
      </c>
      <c r="AL10" s="44"/>
      <c r="AM10" s="44"/>
      <c r="AN10" s="44"/>
      <c r="AO10" s="44">
        <f t="shared" si="7"/>
        <v>1536</v>
      </c>
      <c r="AP10" s="44"/>
      <c r="AQ10" s="44"/>
      <c r="AR10" s="44"/>
      <c r="AS10" s="44">
        <f t="shared" si="8"/>
        <v>355</v>
      </c>
      <c r="AT10" s="44"/>
      <c r="AU10" s="44"/>
      <c r="AV10" s="44"/>
      <c r="AW10" s="44">
        <f t="shared" si="9"/>
        <v>163</v>
      </c>
      <c r="AX10" s="44"/>
      <c r="AY10" s="44"/>
      <c r="AZ10" s="44"/>
      <c r="BA10" s="44">
        <f t="shared" si="10"/>
        <v>446</v>
      </c>
      <c r="BB10" s="44"/>
      <c r="BC10" s="44"/>
      <c r="BD10" s="44"/>
      <c r="BE10" s="44">
        <f t="shared" si="11"/>
        <v>435</v>
      </c>
      <c r="BF10" s="44"/>
      <c r="BG10" s="44"/>
      <c r="BH10" s="44"/>
      <c r="BI10" s="44">
        <f t="shared" si="12"/>
        <v>331</v>
      </c>
      <c r="BJ10" s="44"/>
      <c r="BK10" s="44"/>
      <c r="BL10" s="44"/>
      <c r="BM10" s="44">
        <f t="shared" si="13"/>
        <v>788</v>
      </c>
      <c r="BN10" s="44"/>
      <c r="BO10" s="44"/>
      <c r="BP10" s="44"/>
      <c r="BQ10" s="44">
        <f t="shared" si="14"/>
        <v>1844</v>
      </c>
      <c r="BR10" s="44"/>
      <c r="BS10" s="44"/>
      <c r="BT10" s="44"/>
      <c r="BU10" s="44">
        <f t="shared" si="15"/>
        <v>52</v>
      </c>
      <c r="BV10" s="44"/>
      <c r="BW10" s="44"/>
      <c r="BX10" s="44">
        <f t="shared" si="16"/>
        <v>434</v>
      </c>
      <c r="BY10" s="44"/>
      <c r="BZ10" s="44"/>
      <c r="CA10" s="44"/>
      <c r="CB10" s="44">
        <f t="shared" si="17"/>
        <v>520</v>
      </c>
      <c r="CC10" s="44"/>
      <c r="CD10" s="44"/>
      <c r="CE10" s="44"/>
      <c r="CF10" s="44">
        <f t="shared" si="18"/>
        <v>172</v>
      </c>
      <c r="CG10" s="44"/>
      <c r="CH10" s="44"/>
      <c r="CI10" s="44"/>
      <c r="CJ10" s="42"/>
    </row>
    <row r="11" spans="1:88" ht="12" customHeight="1">
      <c r="A11" s="38"/>
      <c r="B11" s="39" t="s">
        <v>16</v>
      </c>
      <c r="C11" s="39"/>
      <c r="D11" s="39"/>
      <c r="E11" s="39"/>
      <c r="F11" s="39"/>
      <c r="G11" s="43">
        <f t="shared" si="19"/>
        <v>11176</v>
      </c>
      <c r="H11" s="44"/>
      <c r="I11" s="44"/>
      <c r="J11" s="44"/>
      <c r="K11" s="44"/>
      <c r="L11" s="44">
        <f t="shared" si="20"/>
        <v>39</v>
      </c>
      <c r="M11" s="44"/>
      <c r="N11" s="44"/>
      <c r="O11" s="44"/>
      <c r="P11" s="44">
        <f t="shared" si="0"/>
        <v>1</v>
      </c>
      <c r="Q11" s="44"/>
      <c r="R11" s="44"/>
      <c r="S11" s="44">
        <f t="shared" si="1"/>
        <v>0</v>
      </c>
      <c r="T11" s="44"/>
      <c r="U11" s="44"/>
      <c r="V11" s="44">
        <f t="shared" si="2"/>
        <v>465</v>
      </c>
      <c r="W11" s="44"/>
      <c r="X11" s="44"/>
      <c r="Y11" s="44"/>
      <c r="Z11" s="44">
        <f t="shared" si="3"/>
        <v>2035</v>
      </c>
      <c r="AA11" s="44"/>
      <c r="AB11" s="44"/>
      <c r="AC11" s="44"/>
      <c r="AD11" s="44">
        <f t="shared" si="4"/>
        <v>66</v>
      </c>
      <c r="AE11" s="44"/>
      <c r="AF11" s="44"/>
      <c r="AG11" s="44">
        <f t="shared" si="5"/>
        <v>300</v>
      </c>
      <c r="AH11" s="44"/>
      <c r="AI11" s="44"/>
      <c r="AJ11" s="44"/>
      <c r="AK11" s="44">
        <f t="shared" si="6"/>
        <v>455</v>
      </c>
      <c r="AL11" s="44"/>
      <c r="AM11" s="44"/>
      <c r="AN11" s="44"/>
      <c r="AO11" s="44">
        <f t="shared" si="7"/>
        <v>1737</v>
      </c>
      <c r="AP11" s="44"/>
      <c r="AQ11" s="44"/>
      <c r="AR11" s="44"/>
      <c r="AS11" s="44">
        <f t="shared" si="8"/>
        <v>366</v>
      </c>
      <c r="AT11" s="44"/>
      <c r="AU11" s="44"/>
      <c r="AV11" s="44"/>
      <c r="AW11" s="44">
        <f t="shared" si="9"/>
        <v>160</v>
      </c>
      <c r="AX11" s="44"/>
      <c r="AY11" s="44"/>
      <c r="AZ11" s="44"/>
      <c r="BA11" s="44">
        <f t="shared" si="10"/>
        <v>434</v>
      </c>
      <c r="BB11" s="44"/>
      <c r="BC11" s="44"/>
      <c r="BD11" s="44"/>
      <c r="BE11" s="44">
        <f t="shared" si="11"/>
        <v>487</v>
      </c>
      <c r="BF11" s="44"/>
      <c r="BG11" s="44"/>
      <c r="BH11" s="44"/>
      <c r="BI11" s="44">
        <f t="shared" si="12"/>
        <v>321</v>
      </c>
      <c r="BJ11" s="44"/>
      <c r="BK11" s="44"/>
      <c r="BL11" s="44"/>
      <c r="BM11" s="44">
        <f t="shared" si="13"/>
        <v>869</v>
      </c>
      <c r="BN11" s="44"/>
      <c r="BO11" s="44"/>
      <c r="BP11" s="44"/>
      <c r="BQ11" s="44">
        <f t="shared" si="14"/>
        <v>2032</v>
      </c>
      <c r="BR11" s="44"/>
      <c r="BS11" s="44"/>
      <c r="BT11" s="44"/>
      <c r="BU11" s="44">
        <f t="shared" si="15"/>
        <v>61</v>
      </c>
      <c r="BV11" s="44"/>
      <c r="BW11" s="44"/>
      <c r="BX11" s="44">
        <f t="shared" si="16"/>
        <v>504</v>
      </c>
      <c r="BY11" s="44"/>
      <c r="BZ11" s="44"/>
      <c r="CA11" s="44"/>
      <c r="CB11" s="44">
        <f t="shared" si="17"/>
        <v>652</v>
      </c>
      <c r="CC11" s="44"/>
      <c r="CD11" s="44"/>
      <c r="CE11" s="44"/>
      <c r="CF11" s="44">
        <f t="shared" si="18"/>
        <v>192</v>
      </c>
      <c r="CG11" s="44"/>
      <c r="CH11" s="44"/>
      <c r="CI11" s="44"/>
      <c r="CJ11" s="42"/>
    </row>
    <row r="12" spans="1:88" ht="12" customHeight="1">
      <c r="A12" s="38"/>
      <c r="B12" s="39" t="s">
        <v>15</v>
      </c>
      <c r="C12" s="39"/>
      <c r="D12" s="39"/>
      <c r="E12" s="39"/>
      <c r="F12" s="39"/>
      <c r="G12" s="43">
        <f t="shared" si="19"/>
        <v>12454</v>
      </c>
      <c r="H12" s="44"/>
      <c r="I12" s="44"/>
      <c r="J12" s="44"/>
      <c r="K12" s="44"/>
      <c r="L12" s="44">
        <f t="shared" si="20"/>
        <v>44</v>
      </c>
      <c r="M12" s="44"/>
      <c r="N12" s="44"/>
      <c r="O12" s="44"/>
      <c r="P12" s="44">
        <f t="shared" si="0"/>
        <v>0</v>
      </c>
      <c r="Q12" s="44"/>
      <c r="R12" s="44"/>
      <c r="S12" s="44">
        <f t="shared" si="1"/>
        <v>0</v>
      </c>
      <c r="T12" s="44"/>
      <c r="U12" s="44"/>
      <c r="V12" s="44">
        <f t="shared" si="2"/>
        <v>552</v>
      </c>
      <c r="W12" s="44"/>
      <c r="X12" s="44"/>
      <c r="Y12" s="44"/>
      <c r="Z12" s="44">
        <f t="shared" si="3"/>
        <v>2405</v>
      </c>
      <c r="AA12" s="44"/>
      <c r="AB12" s="44"/>
      <c r="AC12" s="44"/>
      <c r="AD12" s="44">
        <f t="shared" si="4"/>
        <v>62</v>
      </c>
      <c r="AE12" s="44"/>
      <c r="AF12" s="44"/>
      <c r="AG12" s="44">
        <f t="shared" si="5"/>
        <v>343</v>
      </c>
      <c r="AH12" s="44"/>
      <c r="AI12" s="44"/>
      <c r="AJ12" s="44"/>
      <c r="AK12" s="44">
        <f t="shared" si="6"/>
        <v>580</v>
      </c>
      <c r="AL12" s="44"/>
      <c r="AM12" s="44"/>
      <c r="AN12" s="44"/>
      <c r="AO12" s="44">
        <f t="shared" si="7"/>
        <v>1928</v>
      </c>
      <c r="AP12" s="44"/>
      <c r="AQ12" s="44"/>
      <c r="AR12" s="44"/>
      <c r="AS12" s="44">
        <f t="shared" si="8"/>
        <v>408</v>
      </c>
      <c r="AT12" s="44"/>
      <c r="AU12" s="44"/>
      <c r="AV12" s="44"/>
      <c r="AW12" s="44">
        <f t="shared" si="9"/>
        <v>214</v>
      </c>
      <c r="AX12" s="44"/>
      <c r="AY12" s="44"/>
      <c r="AZ12" s="44"/>
      <c r="BA12" s="44">
        <f t="shared" si="10"/>
        <v>516</v>
      </c>
      <c r="BB12" s="44"/>
      <c r="BC12" s="44"/>
      <c r="BD12" s="44"/>
      <c r="BE12" s="44">
        <f t="shared" si="11"/>
        <v>616</v>
      </c>
      <c r="BF12" s="44"/>
      <c r="BG12" s="44"/>
      <c r="BH12" s="44"/>
      <c r="BI12" s="44">
        <f t="shared" si="12"/>
        <v>349</v>
      </c>
      <c r="BJ12" s="44"/>
      <c r="BK12" s="44"/>
      <c r="BL12" s="44"/>
      <c r="BM12" s="44">
        <f t="shared" si="13"/>
        <v>817</v>
      </c>
      <c r="BN12" s="44"/>
      <c r="BO12" s="44"/>
      <c r="BP12" s="44"/>
      <c r="BQ12" s="44">
        <f t="shared" si="14"/>
        <v>2081</v>
      </c>
      <c r="BR12" s="44"/>
      <c r="BS12" s="44"/>
      <c r="BT12" s="44"/>
      <c r="BU12" s="44">
        <f t="shared" si="15"/>
        <v>87</v>
      </c>
      <c r="BV12" s="44"/>
      <c r="BW12" s="44"/>
      <c r="BX12" s="44">
        <f t="shared" si="16"/>
        <v>582</v>
      </c>
      <c r="BY12" s="44"/>
      <c r="BZ12" s="44"/>
      <c r="CA12" s="44"/>
      <c r="CB12" s="44">
        <f t="shared" si="17"/>
        <v>659</v>
      </c>
      <c r="CC12" s="44"/>
      <c r="CD12" s="44"/>
      <c r="CE12" s="44"/>
      <c r="CF12" s="44">
        <f t="shared" si="18"/>
        <v>211</v>
      </c>
      <c r="CG12" s="44"/>
      <c r="CH12" s="44"/>
      <c r="CI12" s="44"/>
      <c r="CJ12" s="42"/>
    </row>
    <row r="13" spans="1:88" ht="12" customHeight="1">
      <c r="A13" s="38"/>
      <c r="B13" s="39" t="s">
        <v>14</v>
      </c>
      <c r="C13" s="39"/>
      <c r="D13" s="39"/>
      <c r="E13" s="39"/>
      <c r="F13" s="39"/>
      <c r="G13" s="43">
        <f t="shared" si="19"/>
        <v>14989</v>
      </c>
      <c r="H13" s="44"/>
      <c r="I13" s="44"/>
      <c r="J13" s="44"/>
      <c r="K13" s="44"/>
      <c r="L13" s="44">
        <f t="shared" si="20"/>
        <v>57</v>
      </c>
      <c r="M13" s="44"/>
      <c r="N13" s="44"/>
      <c r="O13" s="44"/>
      <c r="P13" s="44">
        <f t="shared" si="0"/>
        <v>1</v>
      </c>
      <c r="Q13" s="44"/>
      <c r="R13" s="44"/>
      <c r="S13" s="44">
        <f t="shared" si="1"/>
        <v>0</v>
      </c>
      <c r="T13" s="44"/>
      <c r="U13" s="44"/>
      <c r="V13" s="44">
        <f t="shared" si="2"/>
        <v>749</v>
      </c>
      <c r="W13" s="44"/>
      <c r="X13" s="44"/>
      <c r="Y13" s="44"/>
      <c r="Z13" s="44">
        <f>Z33+Z53</f>
        <v>2836</v>
      </c>
      <c r="AA13" s="44"/>
      <c r="AB13" s="44"/>
      <c r="AC13" s="44"/>
      <c r="AD13" s="44">
        <f t="shared" si="4"/>
        <v>94</v>
      </c>
      <c r="AE13" s="44"/>
      <c r="AF13" s="44"/>
      <c r="AG13" s="44">
        <f t="shared" si="5"/>
        <v>429</v>
      </c>
      <c r="AH13" s="44"/>
      <c r="AI13" s="44"/>
      <c r="AJ13" s="44"/>
      <c r="AK13" s="44">
        <f t="shared" si="6"/>
        <v>708</v>
      </c>
      <c r="AL13" s="44"/>
      <c r="AM13" s="44"/>
      <c r="AN13" s="44"/>
      <c r="AO13" s="44">
        <f t="shared" si="7"/>
        <v>2380</v>
      </c>
      <c r="AP13" s="44"/>
      <c r="AQ13" s="44"/>
      <c r="AR13" s="44"/>
      <c r="AS13" s="44">
        <f t="shared" si="8"/>
        <v>432</v>
      </c>
      <c r="AT13" s="44"/>
      <c r="AU13" s="44"/>
      <c r="AV13" s="44"/>
      <c r="AW13" s="44">
        <f t="shared" si="9"/>
        <v>206</v>
      </c>
      <c r="AX13" s="44"/>
      <c r="AY13" s="44"/>
      <c r="AZ13" s="44"/>
      <c r="BA13" s="44">
        <f t="shared" si="10"/>
        <v>593</v>
      </c>
      <c r="BB13" s="44"/>
      <c r="BC13" s="44"/>
      <c r="BD13" s="44"/>
      <c r="BE13" s="44">
        <f t="shared" si="11"/>
        <v>755</v>
      </c>
      <c r="BF13" s="44"/>
      <c r="BG13" s="44"/>
      <c r="BH13" s="44"/>
      <c r="BI13" s="44">
        <f t="shared" si="12"/>
        <v>404</v>
      </c>
      <c r="BJ13" s="44"/>
      <c r="BK13" s="44"/>
      <c r="BL13" s="44"/>
      <c r="BM13" s="44">
        <f t="shared" si="13"/>
        <v>911</v>
      </c>
      <c r="BN13" s="44"/>
      <c r="BO13" s="44"/>
      <c r="BP13" s="44"/>
      <c r="BQ13" s="44">
        <f t="shared" si="14"/>
        <v>2559</v>
      </c>
      <c r="BR13" s="44"/>
      <c r="BS13" s="44"/>
      <c r="BT13" s="44"/>
      <c r="BU13" s="44">
        <f t="shared" si="15"/>
        <v>99</v>
      </c>
      <c r="BV13" s="44"/>
      <c r="BW13" s="44"/>
      <c r="BX13" s="44">
        <f t="shared" si="16"/>
        <v>778</v>
      </c>
      <c r="BY13" s="44"/>
      <c r="BZ13" s="44"/>
      <c r="CA13" s="44"/>
      <c r="CB13" s="44">
        <f t="shared" si="17"/>
        <v>765</v>
      </c>
      <c r="CC13" s="44"/>
      <c r="CD13" s="44"/>
      <c r="CE13" s="44"/>
      <c r="CF13" s="44">
        <f t="shared" si="18"/>
        <v>233</v>
      </c>
      <c r="CG13" s="44"/>
      <c r="CH13" s="44"/>
      <c r="CI13" s="44"/>
      <c r="CJ13" s="42"/>
    </row>
    <row r="14" spans="1:88" ht="12" customHeight="1">
      <c r="A14" s="38"/>
      <c r="B14" s="39" t="s">
        <v>13</v>
      </c>
      <c r="C14" s="39"/>
      <c r="D14" s="39"/>
      <c r="E14" s="39"/>
      <c r="F14" s="39"/>
      <c r="G14" s="43">
        <f t="shared" si="19"/>
        <v>18441</v>
      </c>
      <c r="H14" s="44"/>
      <c r="I14" s="44"/>
      <c r="J14" s="44"/>
      <c r="K14" s="44"/>
      <c r="L14" s="44">
        <f t="shared" si="20"/>
        <v>59</v>
      </c>
      <c r="M14" s="44"/>
      <c r="N14" s="44"/>
      <c r="O14" s="44"/>
      <c r="P14" s="44">
        <f t="shared" si="0"/>
        <v>2</v>
      </c>
      <c r="Q14" s="44"/>
      <c r="R14" s="44"/>
      <c r="S14" s="44">
        <f t="shared" si="1"/>
        <v>5</v>
      </c>
      <c r="T14" s="44"/>
      <c r="U14" s="44"/>
      <c r="V14" s="44">
        <f t="shared" si="2"/>
        <v>1063</v>
      </c>
      <c r="W14" s="44"/>
      <c r="X14" s="44"/>
      <c r="Y14" s="44"/>
      <c r="Z14" s="44">
        <f t="shared" si="3"/>
        <v>3631</v>
      </c>
      <c r="AA14" s="44"/>
      <c r="AB14" s="44"/>
      <c r="AC14" s="44"/>
      <c r="AD14" s="44">
        <f t="shared" si="4"/>
        <v>129</v>
      </c>
      <c r="AE14" s="44"/>
      <c r="AF14" s="44"/>
      <c r="AG14" s="44">
        <f t="shared" si="5"/>
        <v>446</v>
      </c>
      <c r="AH14" s="44"/>
      <c r="AI14" s="44"/>
      <c r="AJ14" s="44"/>
      <c r="AK14" s="44">
        <f t="shared" si="6"/>
        <v>843</v>
      </c>
      <c r="AL14" s="44"/>
      <c r="AM14" s="44"/>
      <c r="AN14" s="44"/>
      <c r="AO14" s="44">
        <f t="shared" si="7"/>
        <v>2922</v>
      </c>
      <c r="AP14" s="44"/>
      <c r="AQ14" s="44"/>
      <c r="AR14" s="44"/>
      <c r="AS14" s="44">
        <f t="shared" si="8"/>
        <v>534</v>
      </c>
      <c r="AT14" s="44"/>
      <c r="AU14" s="44"/>
      <c r="AV14" s="44"/>
      <c r="AW14" s="44">
        <f t="shared" si="9"/>
        <v>300</v>
      </c>
      <c r="AX14" s="44"/>
      <c r="AY14" s="44"/>
      <c r="AZ14" s="44"/>
      <c r="BA14" s="44">
        <f t="shared" si="10"/>
        <v>757</v>
      </c>
      <c r="BB14" s="44"/>
      <c r="BC14" s="44"/>
      <c r="BD14" s="44"/>
      <c r="BE14" s="44">
        <f t="shared" si="11"/>
        <v>880</v>
      </c>
      <c r="BF14" s="44"/>
      <c r="BG14" s="44"/>
      <c r="BH14" s="44"/>
      <c r="BI14" s="44">
        <f t="shared" si="12"/>
        <v>454</v>
      </c>
      <c r="BJ14" s="44"/>
      <c r="BK14" s="44"/>
      <c r="BL14" s="44"/>
      <c r="BM14" s="44">
        <f t="shared" si="13"/>
        <v>1177</v>
      </c>
      <c r="BN14" s="44"/>
      <c r="BO14" s="44"/>
      <c r="BP14" s="44"/>
      <c r="BQ14" s="44">
        <f t="shared" si="14"/>
        <v>2902</v>
      </c>
      <c r="BR14" s="44"/>
      <c r="BS14" s="44"/>
      <c r="BT14" s="44"/>
      <c r="BU14" s="44">
        <f t="shared" si="15"/>
        <v>135</v>
      </c>
      <c r="BV14" s="44"/>
      <c r="BW14" s="44"/>
      <c r="BX14" s="44">
        <f t="shared" si="16"/>
        <v>994</v>
      </c>
      <c r="BY14" s="44"/>
      <c r="BZ14" s="44"/>
      <c r="CA14" s="44"/>
      <c r="CB14" s="44">
        <f t="shared" si="17"/>
        <v>915</v>
      </c>
      <c r="CC14" s="44"/>
      <c r="CD14" s="44"/>
      <c r="CE14" s="44"/>
      <c r="CF14" s="44">
        <f t="shared" si="18"/>
        <v>293</v>
      </c>
      <c r="CG14" s="44"/>
      <c r="CH14" s="44"/>
      <c r="CI14" s="44"/>
      <c r="CJ14" s="42"/>
    </row>
    <row r="15" spans="1:88" ht="12" customHeight="1">
      <c r="A15" s="38"/>
      <c r="B15" s="39" t="s">
        <v>12</v>
      </c>
      <c r="C15" s="39"/>
      <c r="D15" s="39"/>
      <c r="E15" s="39"/>
      <c r="F15" s="39"/>
      <c r="G15" s="43">
        <f t="shared" si="19"/>
        <v>16013</v>
      </c>
      <c r="H15" s="44"/>
      <c r="I15" s="44"/>
      <c r="J15" s="44"/>
      <c r="K15" s="44"/>
      <c r="L15" s="44">
        <f t="shared" si="20"/>
        <v>54</v>
      </c>
      <c r="M15" s="44"/>
      <c r="N15" s="44"/>
      <c r="O15" s="44"/>
      <c r="P15" s="44">
        <f t="shared" si="0"/>
        <v>1</v>
      </c>
      <c r="Q15" s="44"/>
      <c r="R15" s="44"/>
      <c r="S15" s="44">
        <f t="shared" si="1"/>
        <v>0</v>
      </c>
      <c r="T15" s="44"/>
      <c r="U15" s="44"/>
      <c r="V15" s="44">
        <f t="shared" si="2"/>
        <v>847</v>
      </c>
      <c r="W15" s="44"/>
      <c r="X15" s="44"/>
      <c r="Y15" s="44"/>
      <c r="Z15" s="44">
        <f t="shared" si="3"/>
        <v>3222</v>
      </c>
      <c r="AA15" s="44"/>
      <c r="AB15" s="44"/>
      <c r="AC15" s="44"/>
      <c r="AD15" s="44">
        <f t="shared" si="4"/>
        <v>136</v>
      </c>
      <c r="AE15" s="44"/>
      <c r="AF15" s="44"/>
      <c r="AG15" s="44">
        <f t="shared" si="5"/>
        <v>373</v>
      </c>
      <c r="AH15" s="44"/>
      <c r="AI15" s="44"/>
      <c r="AJ15" s="44"/>
      <c r="AK15" s="44">
        <f t="shared" si="6"/>
        <v>705</v>
      </c>
      <c r="AL15" s="44"/>
      <c r="AM15" s="44"/>
      <c r="AN15" s="44"/>
      <c r="AO15" s="44">
        <f t="shared" si="7"/>
        <v>2573</v>
      </c>
      <c r="AP15" s="44"/>
      <c r="AQ15" s="44"/>
      <c r="AR15" s="44"/>
      <c r="AS15" s="44">
        <f t="shared" si="8"/>
        <v>478</v>
      </c>
      <c r="AT15" s="44"/>
      <c r="AU15" s="44"/>
      <c r="AV15" s="44"/>
      <c r="AW15" s="44">
        <f t="shared" si="9"/>
        <v>278</v>
      </c>
      <c r="AX15" s="44"/>
      <c r="AY15" s="44"/>
      <c r="AZ15" s="44"/>
      <c r="BA15" s="44">
        <f t="shared" si="10"/>
        <v>611</v>
      </c>
      <c r="BB15" s="44"/>
      <c r="BC15" s="44"/>
      <c r="BD15" s="44"/>
      <c r="BE15" s="44">
        <f t="shared" si="11"/>
        <v>702</v>
      </c>
      <c r="BF15" s="44"/>
      <c r="BG15" s="44"/>
      <c r="BH15" s="44"/>
      <c r="BI15" s="44">
        <f t="shared" si="12"/>
        <v>375</v>
      </c>
      <c r="BJ15" s="44"/>
      <c r="BK15" s="44"/>
      <c r="BL15" s="44"/>
      <c r="BM15" s="44">
        <f t="shared" si="13"/>
        <v>1122</v>
      </c>
      <c r="BN15" s="44"/>
      <c r="BO15" s="44"/>
      <c r="BP15" s="44"/>
      <c r="BQ15" s="44">
        <f t="shared" si="14"/>
        <v>2515</v>
      </c>
      <c r="BR15" s="44"/>
      <c r="BS15" s="44"/>
      <c r="BT15" s="44"/>
      <c r="BU15" s="44">
        <f t="shared" si="15"/>
        <v>107</v>
      </c>
      <c r="BV15" s="44"/>
      <c r="BW15" s="44"/>
      <c r="BX15" s="44">
        <f t="shared" si="16"/>
        <v>897</v>
      </c>
      <c r="BY15" s="44"/>
      <c r="BZ15" s="44"/>
      <c r="CA15" s="44"/>
      <c r="CB15" s="44">
        <f t="shared" si="17"/>
        <v>786</v>
      </c>
      <c r="CC15" s="44"/>
      <c r="CD15" s="44"/>
      <c r="CE15" s="44"/>
      <c r="CF15" s="44">
        <f t="shared" si="18"/>
        <v>231</v>
      </c>
      <c r="CG15" s="44"/>
      <c r="CH15" s="44"/>
      <c r="CI15" s="44"/>
      <c r="CJ15" s="42"/>
    </row>
    <row r="16" spans="1:88" ht="12" customHeight="1">
      <c r="A16" s="38"/>
      <c r="B16" s="39" t="s">
        <v>11</v>
      </c>
      <c r="C16" s="39"/>
      <c r="D16" s="39"/>
      <c r="E16" s="39"/>
      <c r="F16" s="39"/>
      <c r="G16" s="43">
        <f t="shared" si="19"/>
        <v>14588</v>
      </c>
      <c r="H16" s="44"/>
      <c r="I16" s="44"/>
      <c r="J16" s="44"/>
      <c r="K16" s="44"/>
      <c r="L16" s="44">
        <f t="shared" si="20"/>
        <v>35</v>
      </c>
      <c r="M16" s="44"/>
      <c r="N16" s="44"/>
      <c r="O16" s="44"/>
      <c r="P16" s="44">
        <f t="shared" si="0"/>
        <v>1</v>
      </c>
      <c r="Q16" s="44"/>
      <c r="R16" s="44"/>
      <c r="S16" s="44">
        <f t="shared" si="1"/>
        <v>2</v>
      </c>
      <c r="T16" s="44"/>
      <c r="U16" s="44"/>
      <c r="V16" s="44">
        <f t="shared" si="2"/>
        <v>681</v>
      </c>
      <c r="W16" s="44"/>
      <c r="X16" s="44"/>
      <c r="Y16" s="44"/>
      <c r="Z16" s="44">
        <f t="shared" si="3"/>
        <v>2715</v>
      </c>
      <c r="AA16" s="44"/>
      <c r="AB16" s="44"/>
      <c r="AC16" s="44"/>
      <c r="AD16" s="44">
        <f t="shared" si="4"/>
        <v>121</v>
      </c>
      <c r="AE16" s="44"/>
      <c r="AF16" s="44"/>
      <c r="AG16" s="44">
        <f t="shared" si="5"/>
        <v>333</v>
      </c>
      <c r="AH16" s="44"/>
      <c r="AI16" s="44"/>
      <c r="AJ16" s="44"/>
      <c r="AK16" s="44">
        <f t="shared" si="6"/>
        <v>741</v>
      </c>
      <c r="AL16" s="44"/>
      <c r="AM16" s="44"/>
      <c r="AN16" s="44"/>
      <c r="AO16" s="44">
        <f t="shared" si="7"/>
        <v>2258</v>
      </c>
      <c r="AP16" s="44"/>
      <c r="AQ16" s="44"/>
      <c r="AR16" s="44"/>
      <c r="AS16" s="44">
        <f t="shared" si="8"/>
        <v>493</v>
      </c>
      <c r="AT16" s="44"/>
      <c r="AU16" s="44"/>
      <c r="AV16" s="44"/>
      <c r="AW16" s="44">
        <f t="shared" si="9"/>
        <v>239</v>
      </c>
      <c r="AX16" s="44"/>
      <c r="AY16" s="44"/>
      <c r="AZ16" s="44"/>
      <c r="BA16" s="44">
        <f t="shared" si="10"/>
        <v>478</v>
      </c>
      <c r="BB16" s="44"/>
      <c r="BC16" s="44"/>
      <c r="BD16" s="44"/>
      <c r="BE16" s="44">
        <f t="shared" si="11"/>
        <v>606</v>
      </c>
      <c r="BF16" s="44"/>
      <c r="BG16" s="44"/>
      <c r="BH16" s="44"/>
      <c r="BI16" s="44">
        <f t="shared" si="12"/>
        <v>378</v>
      </c>
      <c r="BJ16" s="44"/>
      <c r="BK16" s="44"/>
      <c r="BL16" s="44"/>
      <c r="BM16" s="44">
        <f t="shared" si="13"/>
        <v>1168</v>
      </c>
      <c r="BN16" s="44"/>
      <c r="BO16" s="44"/>
      <c r="BP16" s="44"/>
      <c r="BQ16" s="44">
        <f t="shared" si="14"/>
        <v>2357</v>
      </c>
      <c r="BR16" s="44"/>
      <c r="BS16" s="44"/>
      <c r="BT16" s="44"/>
      <c r="BU16" s="44">
        <f t="shared" si="15"/>
        <v>90</v>
      </c>
      <c r="BV16" s="44"/>
      <c r="BW16" s="44"/>
      <c r="BX16" s="44">
        <f t="shared" si="16"/>
        <v>915</v>
      </c>
      <c r="BY16" s="44"/>
      <c r="BZ16" s="44"/>
      <c r="CA16" s="44"/>
      <c r="CB16" s="44">
        <f t="shared" si="17"/>
        <v>789</v>
      </c>
      <c r="CC16" s="44"/>
      <c r="CD16" s="44"/>
      <c r="CE16" s="44"/>
      <c r="CF16" s="44">
        <f t="shared" si="18"/>
        <v>188</v>
      </c>
      <c r="CG16" s="44"/>
      <c r="CH16" s="44"/>
      <c r="CI16" s="44"/>
      <c r="CJ16" s="42"/>
    </row>
    <row r="17" spans="1:88" ht="12" customHeight="1">
      <c r="A17" s="38"/>
      <c r="B17" s="39" t="s">
        <v>10</v>
      </c>
      <c r="C17" s="39"/>
      <c r="D17" s="39"/>
      <c r="E17" s="39"/>
      <c r="F17" s="39"/>
      <c r="G17" s="43">
        <f t="shared" si="19"/>
        <v>11422</v>
      </c>
      <c r="H17" s="44"/>
      <c r="I17" s="44"/>
      <c r="J17" s="44"/>
      <c r="K17" s="44"/>
      <c r="L17" s="44">
        <f t="shared" si="20"/>
        <v>54</v>
      </c>
      <c r="M17" s="44"/>
      <c r="N17" s="44"/>
      <c r="O17" s="44"/>
      <c r="P17" s="44">
        <f t="shared" si="0"/>
        <v>3</v>
      </c>
      <c r="Q17" s="44"/>
      <c r="R17" s="44"/>
      <c r="S17" s="44">
        <f t="shared" si="1"/>
        <v>0</v>
      </c>
      <c r="T17" s="44"/>
      <c r="U17" s="44"/>
      <c r="V17" s="44">
        <f t="shared" si="2"/>
        <v>593</v>
      </c>
      <c r="W17" s="44"/>
      <c r="X17" s="44"/>
      <c r="Y17" s="44"/>
      <c r="Z17" s="44">
        <f t="shared" si="3"/>
        <v>1593</v>
      </c>
      <c r="AA17" s="44"/>
      <c r="AB17" s="44"/>
      <c r="AC17" s="44"/>
      <c r="AD17" s="44">
        <f t="shared" si="4"/>
        <v>104</v>
      </c>
      <c r="AE17" s="44"/>
      <c r="AF17" s="44"/>
      <c r="AG17" s="44">
        <f t="shared" si="5"/>
        <v>193</v>
      </c>
      <c r="AH17" s="44"/>
      <c r="AI17" s="44"/>
      <c r="AJ17" s="44"/>
      <c r="AK17" s="44">
        <f t="shared" si="6"/>
        <v>555</v>
      </c>
      <c r="AL17" s="44"/>
      <c r="AM17" s="44"/>
      <c r="AN17" s="44"/>
      <c r="AO17" s="44">
        <f t="shared" si="7"/>
        <v>1873</v>
      </c>
      <c r="AP17" s="44"/>
      <c r="AQ17" s="44"/>
      <c r="AR17" s="44"/>
      <c r="AS17" s="44">
        <f t="shared" si="8"/>
        <v>322</v>
      </c>
      <c r="AT17" s="44"/>
      <c r="AU17" s="44"/>
      <c r="AV17" s="44"/>
      <c r="AW17" s="44">
        <f t="shared" si="9"/>
        <v>275</v>
      </c>
      <c r="AX17" s="44"/>
      <c r="AY17" s="44"/>
      <c r="AZ17" s="44"/>
      <c r="BA17" s="44">
        <f t="shared" si="10"/>
        <v>393</v>
      </c>
      <c r="BB17" s="44"/>
      <c r="BC17" s="44"/>
      <c r="BD17" s="44"/>
      <c r="BE17" s="44">
        <f t="shared" si="11"/>
        <v>544</v>
      </c>
      <c r="BF17" s="44"/>
      <c r="BG17" s="44"/>
      <c r="BH17" s="44"/>
      <c r="BI17" s="44">
        <f t="shared" si="12"/>
        <v>351</v>
      </c>
      <c r="BJ17" s="44"/>
      <c r="BK17" s="44"/>
      <c r="BL17" s="44"/>
      <c r="BM17" s="44">
        <f t="shared" si="13"/>
        <v>969</v>
      </c>
      <c r="BN17" s="44"/>
      <c r="BO17" s="44"/>
      <c r="BP17" s="44"/>
      <c r="BQ17" s="44">
        <f t="shared" si="14"/>
        <v>1927</v>
      </c>
      <c r="BR17" s="44"/>
      <c r="BS17" s="44"/>
      <c r="BT17" s="44"/>
      <c r="BU17" s="44">
        <f t="shared" si="15"/>
        <v>51</v>
      </c>
      <c r="BV17" s="44"/>
      <c r="BW17" s="44"/>
      <c r="BX17" s="44">
        <f t="shared" si="16"/>
        <v>1007</v>
      </c>
      <c r="BY17" s="44"/>
      <c r="BZ17" s="44"/>
      <c r="CA17" s="44"/>
      <c r="CB17" s="44">
        <f t="shared" si="17"/>
        <v>503</v>
      </c>
      <c r="CC17" s="44"/>
      <c r="CD17" s="44"/>
      <c r="CE17" s="44"/>
      <c r="CF17" s="44">
        <f t="shared" si="18"/>
        <v>112</v>
      </c>
      <c r="CG17" s="44"/>
      <c r="CH17" s="44"/>
      <c r="CI17" s="44"/>
      <c r="CJ17" s="42"/>
    </row>
    <row r="18" spans="1:88" ht="12" customHeight="1">
      <c r="A18" s="38"/>
      <c r="B18" s="39" t="s">
        <v>9</v>
      </c>
      <c r="C18" s="39"/>
      <c r="D18" s="39"/>
      <c r="E18" s="39"/>
      <c r="F18" s="39"/>
      <c r="G18" s="43">
        <f t="shared" si="19"/>
        <v>7522</v>
      </c>
      <c r="H18" s="44"/>
      <c r="I18" s="44"/>
      <c r="J18" s="44"/>
      <c r="K18" s="44"/>
      <c r="L18" s="44">
        <f t="shared" si="20"/>
        <v>67</v>
      </c>
      <c r="M18" s="44"/>
      <c r="N18" s="44"/>
      <c r="O18" s="44"/>
      <c r="P18" s="44">
        <f t="shared" si="0"/>
        <v>0</v>
      </c>
      <c r="Q18" s="44"/>
      <c r="R18" s="44"/>
      <c r="S18" s="44">
        <f t="shared" si="1"/>
        <v>0</v>
      </c>
      <c r="T18" s="44"/>
      <c r="U18" s="44"/>
      <c r="V18" s="44">
        <f t="shared" si="2"/>
        <v>480</v>
      </c>
      <c r="W18" s="44"/>
      <c r="X18" s="44"/>
      <c r="Y18" s="44"/>
      <c r="Z18" s="44">
        <f t="shared" si="3"/>
        <v>739</v>
      </c>
      <c r="AA18" s="44"/>
      <c r="AB18" s="44"/>
      <c r="AC18" s="44"/>
      <c r="AD18" s="44">
        <f t="shared" si="4"/>
        <v>24</v>
      </c>
      <c r="AE18" s="44"/>
      <c r="AF18" s="44"/>
      <c r="AG18" s="44">
        <f t="shared" si="5"/>
        <v>66</v>
      </c>
      <c r="AH18" s="44"/>
      <c r="AI18" s="44"/>
      <c r="AJ18" s="44"/>
      <c r="AK18" s="44">
        <f t="shared" si="6"/>
        <v>375</v>
      </c>
      <c r="AL18" s="44"/>
      <c r="AM18" s="44"/>
      <c r="AN18" s="44"/>
      <c r="AO18" s="44">
        <f t="shared" si="7"/>
        <v>1265</v>
      </c>
      <c r="AP18" s="44"/>
      <c r="AQ18" s="44"/>
      <c r="AR18" s="44"/>
      <c r="AS18" s="44">
        <f t="shared" si="8"/>
        <v>113</v>
      </c>
      <c r="AT18" s="44"/>
      <c r="AU18" s="44"/>
      <c r="AV18" s="44"/>
      <c r="AW18" s="44">
        <f t="shared" si="9"/>
        <v>323</v>
      </c>
      <c r="AX18" s="44"/>
      <c r="AY18" s="44"/>
      <c r="AZ18" s="44"/>
      <c r="BA18" s="44">
        <f t="shared" si="10"/>
        <v>245</v>
      </c>
      <c r="BB18" s="44"/>
      <c r="BC18" s="44"/>
      <c r="BD18" s="44"/>
      <c r="BE18" s="44">
        <f t="shared" si="11"/>
        <v>454</v>
      </c>
      <c r="BF18" s="44"/>
      <c r="BG18" s="44"/>
      <c r="BH18" s="44"/>
      <c r="BI18" s="44">
        <f t="shared" si="12"/>
        <v>286</v>
      </c>
      <c r="BJ18" s="44"/>
      <c r="BK18" s="44"/>
      <c r="BL18" s="44"/>
      <c r="BM18" s="44">
        <f t="shared" si="13"/>
        <v>496</v>
      </c>
      <c r="BN18" s="44"/>
      <c r="BO18" s="44"/>
      <c r="BP18" s="44"/>
      <c r="BQ18" s="44">
        <f t="shared" si="14"/>
        <v>1253</v>
      </c>
      <c r="BR18" s="44"/>
      <c r="BS18" s="44"/>
      <c r="BT18" s="44"/>
      <c r="BU18" s="44">
        <f t="shared" si="15"/>
        <v>22</v>
      </c>
      <c r="BV18" s="44"/>
      <c r="BW18" s="44"/>
      <c r="BX18" s="44">
        <f t="shared" si="16"/>
        <v>1003</v>
      </c>
      <c r="BY18" s="44"/>
      <c r="BZ18" s="44"/>
      <c r="CA18" s="44"/>
      <c r="CB18" s="44">
        <f t="shared" si="17"/>
        <v>197</v>
      </c>
      <c r="CC18" s="44"/>
      <c r="CD18" s="44"/>
      <c r="CE18" s="44"/>
      <c r="CF18" s="44">
        <f t="shared" si="18"/>
        <v>114</v>
      </c>
      <c r="CG18" s="44"/>
      <c r="CH18" s="44"/>
      <c r="CI18" s="44"/>
      <c r="CJ18" s="42"/>
    </row>
    <row r="19" spans="1:88" ht="12" customHeight="1">
      <c r="A19" s="38"/>
      <c r="B19" s="39" t="s">
        <v>8</v>
      </c>
      <c r="C19" s="39"/>
      <c r="D19" s="39"/>
      <c r="E19" s="39"/>
      <c r="F19" s="39"/>
      <c r="G19" s="43">
        <f t="shared" si="19"/>
        <v>4743</v>
      </c>
      <c r="H19" s="44"/>
      <c r="I19" s="44"/>
      <c r="J19" s="44"/>
      <c r="K19" s="44"/>
      <c r="L19" s="44">
        <f t="shared" si="20"/>
        <v>45</v>
      </c>
      <c r="M19" s="44"/>
      <c r="N19" s="44"/>
      <c r="O19" s="44"/>
      <c r="P19" s="44">
        <f t="shared" si="0"/>
        <v>2</v>
      </c>
      <c r="Q19" s="44"/>
      <c r="R19" s="44"/>
      <c r="S19" s="44">
        <f t="shared" si="1"/>
        <v>1</v>
      </c>
      <c r="T19" s="44"/>
      <c r="U19" s="44"/>
      <c r="V19" s="44">
        <f t="shared" si="2"/>
        <v>376</v>
      </c>
      <c r="W19" s="44"/>
      <c r="X19" s="44"/>
      <c r="Y19" s="44"/>
      <c r="Z19" s="44">
        <f t="shared" si="3"/>
        <v>397</v>
      </c>
      <c r="AA19" s="44"/>
      <c r="AB19" s="44"/>
      <c r="AC19" s="44"/>
      <c r="AD19" s="44">
        <f t="shared" si="4"/>
        <v>8</v>
      </c>
      <c r="AE19" s="44"/>
      <c r="AF19" s="44"/>
      <c r="AG19" s="44">
        <f t="shared" si="5"/>
        <v>35</v>
      </c>
      <c r="AH19" s="44"/>
      <c r="AI19" s="44"/>
      <c r="AJ19" s="44"/>
      <c r="AK19" s="44">
        <f t="shared" si="6"/>
        <v>235</v>
      </c>
      <c r="AL19" s="44"/>
      <c r="AM19" s="44"/>
      <c r="AN19" s="44"/>
      <c r="AO19" s="44">
        <f t="shared" si="7"/>
        <v>681</v>
      </c>
      <c r="AP19" s="44"/>
      <c r="AQ19" s="44"/>
      <c r="AR19" s="44"/>
      <c r="AS19" s="44">
        <f t="shared" si="8"/>
        <v>60</v>
      </c>
      <c r="AT19" s="44"/>
      <c r="AU19" s="44"/>
      <c r="AV19" s="44"/>
      <c r="AW19" s="44">
        <f t="shared" si="9"/>
        <v>214</v>
      </c>
      <c r="AX19" s="44"/>
      <c r="AY19" s="44"/>
      <c r="AZ19" s="44"/>
      <c r="BA19" s="44">
        <f t="shared" si="10"/>
        <v>179</v>
      </c>
      <c r="BB19" s="44"/>
      <c r="BC19" s="44"/>
      <c r="BD19" s="44"/>
      <c r="BE19" s="44">
        <f t="shared" si="11"/>
        <v>347</v>
      </c>
      <c r="BF19" s="44"/>
      <c r="BG19" s="44"/>
      <c r="BH19" s="44"/>
      <c r="BI19" s="44">
        <f t="shared" si="12"/>
        <v>207</v>
      </c>
      <c r="BJ19" s="44"/>
      <c r="BK19" s="44"/>
      <c r="BL19" s="44"/>
      <c r="BM19" s="44">
        <f t="shared" si="13"/>
        <v>207</v>
      </c>
      <c r="BN19" s="44"/>
      <c r="BO19" s="44"/>
      <c r="BP19" s="44"/>
      <c r="BQ19" s="44">
        <f t="shared" si="14"/>
        <v>779</v>
      </c>
      <c r="BR19" s="44"/>
      <c r="BS19" s="44"/>
      <c r="BT19" s="44"/>
      <c r="BU19" s="44">
        <f t="shared" si="15"/>
        <v>6</v>
      </c>
      <c r="BV19" s="44"/>
      <c r="BW19" s="44"/>
      <c r="BX19" s="44">
        <f t="shared" si="16"/>
        <v>799</v>
      </c>
      <c r="BY19" s="44"/>
      <c r="BZ19" s="44"/>
      <c r="CA19" s="44"/>
      <c r="CB19" s="44">
        <f t="shared" si="17"/>
        <v>68</v>
      </c>
      <c r="CC19" s="44"/>
      <c r="CD19" s="44"/>
      <c r="CE19" s="44"/>
      <c r="CF19" s="44">
        <f t="shared" si="18"/>
        <v>97</v>
      </c>
      <c r="CG19" s="44"/>
      <c r="CH19" s="44"/>
      <c r="CI19" s="44"/>
      <c r="CJ19" s="42"/>
    </row>
    <row r="20" spans="1:88" ht="12" customHeight="1">
      <c r="A20" s="38"/>
      <c r="B20" s="39" t="s">
        <v>7</v>
      </c>
      <c r="C20" s="39"/>
      <c r="D20" s="39"/>
      <c r="E20" s="39"/>
      <c r="F20" s="39"/>
      <c r="G20" s="43">
        <f t="shared" si="19"/>
        <v>1479</v>
      </c>
      <c r="H20" s="44"/>
      <c r="I20" s="44"/>
      <c r="J20" s="44"/>
      <c r="K20" s="44"/>
      <c r="L20" s="44">
        <f t="shared" si="20"/>
        <v>3</v>
      </c>
      <c r="M20" s="44"/>
      <c r="N20" s="44"/>
      <c r="O20" s="44"/>
      <c r="P20" s="44">
        <f t="shared" si="0"/>
        <v>0</v>
      </c>
      <c r="Q20" s="44"/>
      <c r="R20" s="44"/>
      <c r="S20" s="44">
        <f t="shared" si="1"/>
        <v>0</v>
      </c>
      <c r="T20" s="44"/>
      <c r="U20" s="44"/>
      <c r="V20" s="44">
        <f t="shared" si="2"/>
        <v>111</v>
      </c>
      <c r="W20" s="44"/>
      <c r="X20" s="44"/>
      <c r="Y20" s="44"/>
      <c r="Z20" s="44">
        <f t="shared" si="3"/>
        <v>146</v>
      </c>
      <c r="AA20" s="44"/>
      <c r="AB20" s="44"/>
      <c r="AC20" s="44"/>
      <c r="AD20" s="44">
        <f t="shared" si="4"/>
        <v>1</v>
      </c>
      <c r="AE20" s="44"/>
      <c r="AF20" s="44"/>
      <c r="AG20" s="44">
        <f t="shared" si="5"/>
        <v>10</v>
      </c>
      <c r="AH20" s="44"/>
      <c r="AI20" s="44"/>
      <c r="AJ20" s="44"/>
      <c r="AK20" s="44">
        <f t="shared" si="6"/>
        <v>54</v>
      </c>
      <c r="AL20" s="44"/>
      <c r="AM20" s="44"/>
      <c r="AN20" s="44"/>
      <c r="AO20" s="44">
        <f t="shared" si="7"/>
        <v>225</v>
      </c>
      <c r="AP20" s="44"/>
      <c r="AQ20" s="44"/>
      <c r="AR20" s="44"/>
      <c r="AS20" s="44">
        <f t="shared" si="8"/>
        <v>19</v>
      </c>
      <c r="AT20" s="44"/>
      <c r="AU20" s="44"/>
      <c r="AV20" s="44"/>
      <c r="AW20" s="44">
        <f t="shared" si="9"/>
        <v>90</v>
      </c>
      <c r="AX20" s="44"/>
      <c r="AY20" s="44"/>
      <c r="AZ20" s="44"/>
      <c r="BA20" s="44">
        <f t="shared" si="10"/>
        <v>67</v>
      </c>
      <c r="BB20" s="44"/>
      <c r="BC20" s="44"/>
      <c r="BD20" s="44"/>
      <c r="BE20" s="44">
        <f t="shared" si="11"/>
        <v>82</v>
      </c>
      <c r="BF20" s="44"/>
      <c r="BG20" s="44"/>
      <c r="BH20" s="44"/>
      <c r="BI20" s="44">
        <f t="shared" si="12"/>
        <v>79</v>
      </c>
      <c r="BJ20" s="44"/>
      <c r="BK20" s="44"/>
      <c r="BL20" s="44"/>
      <c r="BM20" s="44">
        <f t="shared" si="13"/>
        <v>71</v>
      </c>
      <c r="BN20" s="44"/>
      <c r="BO20" s="44"/>
      <c r="BP20" s="44"/>
      <c r="BQ20" s="44">
        <f t="shared" si="14"/>
        <v>222</v>
      </c>
      <c r="BR20" s="44"/>
      <c r="BS20" s="44"/>
      <c r="BT20" s="44"/>
      <c r="BU20" s="44">
        <f t="shared" si="15"/>
        <v>2</v>
      </c>
      <c r="BV20" s="44"/>
      <c r="BW20" s="44"/>
      <c r="BX20" s="44">
        <f t="shared" si="16"/>
        <v>239</v>
      </c>
      <c r="BY20" s="44"/>
      <c r="BZ20" s="44"/>
      <c r="CA20" s="44"/>
      <c r="CB20" s="44">
        <f t="shared" si="17"/>
        <v>12</v>
      </c>
      <c r="CC20" s="44"/>
      <c r="CD20" s="44"/>
      <c r="CE20" s="44"/>
      <c r="CF20" s="44">
        <f t="shared" si="18"/>
        <v>46</v>
      </c>
      <c r="CG20" s="44"/>
      <c r="CH20" s="44"/>
      <c r="CI20" s="44"/>
      <c r="CJ20" s="42"/>
    </row>
    <row r="21" spans="1:88" ht="12" customHeight="1">
      <c r="A21" s="38"/>
      <c r="B21" s="39" t="s">
        <v>6</v>
      </c>
      <c r="C21" s="39"/>
      <c r="D21" s="39"/>
      <c r="E21" s="39"/>
      <c r="F21" s="39"/>
      <c r="G21" s="43">
        <f t="shared" si="19"/>
        <v>396</v>
      </c>
      <c r="H21" s="44"/>
      <c r="I21" s="44"/>
      <c r="J21" s="44"/>
      <c r="K21" s="44"/>
      <c r="L21" s="44">
        <f t="shared" si="20"/>
        <v>6</v>
      </c>
      <c r="M21" s="44"/>
      <c r="N21" s="44"/>
      <c r="O21" s="44"/>
      <c r="P21" s="44">
        <f t="shared" si="0"/>
        <v>0</v>
      </c>
      <c r="Q21" s="44"/>
      <c r="R21" s="44"/>
      <c r="S21" s="44">
        <f t="shared" si="1"/>
        <v>0</v>
      </c>
      <c r="T21" s="44"/>
      <c r="U21" s="44"/>
      <c r="V21" s="44">
        <f t="shared" si="2"/>
        <v>31</v>
      </c>
      <c r="W21" s="44"/>
      <c r="X21" s="44"/>
      <c r="Y21" s="44"/>
      <c r="Z21" s="44">
        <f t="shared" si="3"/>
        <v>43</v>
      </c>
      <c r="AA21" s="44"/>
      <c r="AB21" s="44"/>
      <c r="AC21" s="44"/>
      <c r="AD21" s="44">
        <f t="shared" si="4"/>
        <v>1</v>
      </c>
      <c r="AE21" s="44"/>
      <c r="AF21" s="44"/>
      <c r="AG21" s="44">
        <f t="shared" si="5"/>
        <v>5</v>
      </c>
      <c r="AH21" s="44"/>
      <c r="AI21" s="44"/>
      <c r="AJ21" s="44"/>
      <c r="AK21" s="44">
        <f t="shared" si="6"/>
        <v>9</v>
      </c>
      <c r="AL21" s="44"/>
      <c r="AM21" s="44"/>
      <c r="AN21" s="44"/>
      <c r="AO21" s="44">
        <f t="shared" si="7"/>
        <v>53</v>
      </c>
      <c r="AP21" s="44"/>
      <c r="AQ21" s="44"/>
      <c r="AR21" s="44"/>
      <c r="AS21" s="44">
        <f t="shared" si="8"/>
        <v>5</v>
      </c>
      <c r="AT21" s="44"/>
      <c r="AU21" s="44"/>
      <c r="AV21" s="44"/>
      <c r="AW21" s="44">
        <f t="shared" si="9"/>
        <v>29</v>
      </c>
      <c r="AX21" s="44"/>
      <c r="AY21" s="44"/>
      <c r="AZ21" s="44"/>
      <c r="BA21" s="44">
        <f t="shared" si="10"/>
        <v>17</v>
      </c>
      <c r="BB21" s="44"/>
      <c r="BC21" s="44"/>
      <c r="BD21" s="44"/>
      <c r="BE21" s="44">
        <f t="shared" si="11"/>
        <v>23</v>
      </c>
      <c r="BF21" s="44"/>
      <c r="BG21" s="44"/>
      <c r="BH21" s="44"/>
      <c r="BI21" s="44">
        <f t="shared" si="12"/>
        <v>18</v>
      </c>
      <c r="BJ21" s="44"/>
      <c r="BK21" s="44"/>
      <c r="BL21" s="44"/>
      <c r="BM21" s="44">
        <f t="shared" si="13"/>
        <v>15</v>
      </c>
      <c r="BN21" s="44"/>
      <c r="BO21" s="44"/>
      <c r="BP21" s="44"/>
      <c r="BQ21" s="44">
        <f t="shared" si="14"/>
        <v>41</v>
      </c>
      <c r="BR21" s="44"/>
      <c r="BS21" s="44"/>
      <c r="BT21" s="44"/>
      <c r="BU21" s="44">
        <f t="shared" si="15"/>
        <v>1</v>
      </c>
      <c r="BV21" s="44"/>
      <c r="BW21" s="44"/>
      <c r="BX21" s="44">
        <f t="shared" si="16"/>
        <v>71</v>
      </c>
      <c r="BY21" s="44"/>
      <c r="BZ21" s="44"/>
      <c r="CA21" s="44"/>
      <c r="CB21" s="44">
        <f t="shared" si="17"/>
        <v>1</v>
      </c>
      <c r="CC21" s="44"/>
      <c r="CD21" s="44"/>
      <c r="CE21" s="44"/>
      <c r="CF21" s="44">
        <f t="shared" si="18"/>
        <v>27</v>
      </c>
      <c r="CG21" s="44"/>
      <c r="CH21" s="44"/>
      <c r="CI21" s="44"/>
      <c r="CJ21" s="42"/>
    </row>
    <row r="22" spans="1:88" ht="12" customHeight="1">
      <c r="A22" s="38"/>
      <c r="B22" s="39" t="s">
        <v>5</v>
      </c>
      <c r="C22" s="39"/>
      <c r="D22" s="39"/>
      <c r="E22" s="39"/>
      <c r="F22" s="39"/>
      <c r="G22" s="43">
        <f t="shared" si="19"/>
        <v>132</v>
      </c>
      <c r="H22" s="44"/>
      <c r="I22" s="44"/>
      <c r="J22" s="44"/>
      <c r="K22" s="44"/>
      <c r="L22" s="44">
        <f t="shared" si="20"/>
        <v>0</v>
      </c>
      <c r="M22" s="44"/>
      <c r="N22" s="44"/>
      <c r="O22" s="44"/>
      <c r="P22" s="44">
        <f t="shared" si="0"/>
        <v>0</v>
      </c>
      <c r="Q22" s="44"/>
      <c r="R22" s="44"/>
      <c r="S22" s="44">
        <f t="shared" si="1"/>
        <v>0</v>
      </c>
      <c r="T22" s="44"/>
      <c r="U22" s="44"/>
      <c r="V22" s="44">
        <f t="shared" si="2"/>
        <v>12</v>
      </c>
      <c r="W22" s="44"/>
      <c r="X22" s="44"/>
      <c r="Y22" s="44"/>
      <c r="Z22" s="44">
        <f t="shared" si="3"/>
        <v>19</v>
      </c>
      <c r="AA22" s="44"/>
      <c r="AB22" s="44"/>
      <c r="AC22" s="44"/>
      <c r="AD22" s="44">
        <f t="shared" si="4"/>
        <v>0</v>
      </c>
      <c r="AE22" s="44"/>
      <c r="AF22" s="44"/>
      <c r="AG22" s="44">
        <f t="shared" si="5"/>
        <v>3</v>
      </c>
      <c r="AH22" s="44"/>
      <c r="AI22" s="44"/>
      <c r="AJ22" s="44"/>
      <c r="AK22" s="44">
        <f t="shared" si="6"/>
        <v>0</v>
      </c>
      <c r="AL22" s="44"/>
      <c r="AM22" s="44"/>
      <c r="AN22" s="44"/>
      <c r="AO22" s="44">
        <f t="shared" si="7"/>
        <v>12</v>
      </c>
      <c r="AP22" s="44"/>
      <c r="AQ22" s="44"/>
      <c r="AR22" s="44"/>
      <c r="AS22" s="44">
        <f t="shared" si="8"/>
        <v>0</v>
      </c>
      <c r="AT22" s="44"/>
      <c r="AU22" s="44"/>
      <c r="AV22" s="44"/>
      <c r="AW22" s="44">
        <f t="shared" si="9"/>
        <v>15</v>
      </c>
      <c r="AX22" s="44"/>
      <c r="AY22" s="44"/>
      <c r="AZ22" s="44"/>
      <c r="BA22" s="44">
        <f t="shared" si="10"/>
        <v>10</v>
      </c>
      <c r="BB22" s="44"/>
      <c r="BC22" s="44"/>
      <c r="BD22" s="44"/>
      <c r="BE22" s="44">
        <f t="shared" si="11"/>
        <v>5</v>
      </c>
      <c r="BF22" s="44"/>
      <c r="BG22" s="44"/>
      <c r="BH22" s="44"/>
      <c r="BI22" s="44">
        <f t="shared" si="12"/>
        <v>3</v>
      </c>
      <c r="BJ22" s="44"/>
      <c r="BK22" s="44"/>
      <c r="BL22" s="44"/>
      <c r="BM22" s="44">
        <f t="shared" si="13"/>
        <v>3</v>
      </c>
      <c r="BN22" s="44"/>
      <c r="BO22" s="44"/>
      <c r="BP22" s="44"/>
      <c r="BQ22" s="44">
        <f t="shared" si="14"/>
        <v>16</v>
      </c>
      <c r="BR22" s="44"/>
      <c r="BS22" s="44"/>
      <c r="BT22" s="44"/>
      <c r="BU22" s="44">
        <f t="shared" si="15"/>
        <v>0</v>
      </c>
      <c r="BV22" s="44"/>
      <c r="BW22" s="44"/>
      <c r="BX22" s="44">
        <f t="shared" si="16"/>
        <v>22</v>
      </c>
      <c r="BY22" s="44"/>
      <c r="BZ22" s="44"/>
      <c r="CA22" s="44"/>
      <c r="CB22" s="44">
        <f t="shared" si="17"/>
        <v>1</v>
      </c>
      <c r="CC22" s="44"/>
      <c r="CD22" s="44"/>
      <c r="CE22" s="44"/>
      <c r="CF22" s="44">
        <f t="shared" si="18"/>
        <v>11</v>
      </c>
      <c r="CG22" s="44"/>
      <c r="CH22" s="44"/>
      <c r="CI22" s="44"/>
      <c r="CJ22" s="42"/>
    </row>
    <row r="23" spans="1:88" ht="12" customHeight="1">
      <c r="A23" s="38"/>
      <c r="B23" s="39" t="s">
        <v>4</v>
      </c>
      <c r="C23" s="39"/>
      <c r="D23" s="39"/>
      <c r="E23" s="39"/>
      <c r="F23" s="39"/>
      <c r="G23" s="45">
        <v>46.53</v>
      </c>
      <c r="H23" s="46"/>
      <c r="I23" s="46"/>
      <c r="J23" s="46"/>
      <c r="K23" s="46"/>
      <c r="L23" s="46">
        <v>50.2</v>
      </c>
      <c r="M23" s="46"/>
      <c r="N23" s="46"/>
      <c r="O23" s="46"/>
      <c r="P23" s="46">
        <v>53.16</v>
      </c>
      <c r="Q23" s="46"/>
      <c r="R23" s="46"/>
      <c r="S23" s="46">
        <v>52.62</v>
      </c>
      <c r="T23" s="46"/>
      <c r="U23" s="46"/>
      <c r="V23" s="46">
        <v>48.97</v>
      </c>
      <c r="W23" s="46"/>
      <c r="X23" s="46"/>
      <c r="Y23" s="46"/>
      <c r="Z23" s="46">
        <v>46</v>
      </c>
      <c r="AA23" s="46"/>
      <c r="AB23" s="46"/>
      <c r="AC23" s="46"/>
      <c r="AD23" s="46">
        <v>47.65</v>
      </c>
      <c r="AE23" s="46"/>
      <c r="AF23" s="46"/>
      <c r="AG23" s="46">
        <v>43.94</v>
      </c>
      <c r="AH23" s="46"/>
      <c r="AI23" s="46"/>
      <c r="AJ23" s="46"/>
      <c r="AK23" s="46">
        <v>48.4</v>
      </c>
      <c r="AL23" s="46"/>
      <c r="AM23" s="46"/>
      <c r="AN23" s="46"/>
      <c r="AO23" s="46">
        <v>45.45</v>
      </c>
      <c r="AP23" s="46"/>
      <c r="AQ23" s="46"/>
      <c r="AR23" s="46"/>
      <c r="AS23" s="46">
        <v>45.49</v>
      </c>
      <c r="AT23" s="46"/>
      <c r="AU23" s="46"/>
      <c r="AV23" s="46"/>
      <c r="AW23" s="46">
        <v>51.99</v>
      </c>
      <c r="AX23" s="46"/>
      <c r="AY23" s="46"/>
      <c r="AZ23" s="46"/>
      <c r="BA23" s="46">
        <v>46.97</v>
      </c>
      <c r="BB23" s="46"/>
      <c r="BC23" s="46"/>
      <c r="BD23" s="46"/>
      <c r="BE23" s="46">
        <v>42.08</v>
      </c>
      <c r="BF23" s="46"/>
      <c r="BG23" s="46"/>
      <c r="BH23" s="46"/>
      <c r="BI23" s="46">
        <v>46.09</v>
      </c>
      <c r="BJ23" s="46"/>
      <c r="BK23" s="46"/>
      <c r="BL23" s="46"/>
      <c r="BM23" s="46">
        <v>45.99</v>
      </c>
      <c r="BN23" s="46"/>
      <c r="BO23" s="46"/>
      <c r="BP23" s="46"/>
      <c r="BQ23" s="46">
        <v>46.82</v>
      </c>
      <c r="BR23" s="46"/>
      <c r="BS23" s="46"/>
      <c r="BT23" s="46"/>
      <c r="BU23" s="46">
        <v>45.39</v>
      </c>
      <c r="BV23" s="46"/>
      <c r="BW23" s="46"/>
      <c r="BX23" s="46">
        <v>52.81</v>
      </c>
      <c r="BY23" s="46"/>
      <c r="BZ23" s="46"/>
      <c r="CA23" s="46"/>
      <c r="CB23" s="46">
        <v>45.18</v>
      </c>
      <c r="CC23" s="46"/>
      <c r="CD23" s="46"/>
      <c r="CE23" s="46"/>
      <c r="CF23" s="46">
        <v>44.03</v>
      </c>
      <c r="CG23" s="46"/>
      <c r="CH23" s="46"/>
      <c r="CI23" s="46"/>
      <c r="CJ23" s="42"/>
    </row>
    <row r="24" spans="1:88" ht="12" customHeight="1">
      <c r="A24" s="38" t="s">
        <v>3</v>
      </c>
      <c r="B24" s="39"/>
      <c r="C24" s="39"/>
      <c r="D24" s="39"/>
      <c r="E24" s="39"/>
      <c r="F24" s="39"/>
      <c r="G24" s="43">
        <f>SUM(L24:CI24)</f>
        <v>14272</v>
      </c>
      <c r="H24" s="44"/>
      <c r="I24" s="44"/>
      <c r="J24" s="44"/>
      <c r="K24" s="44"/>
      <c r="L24" s="44">
        <v>121</v>
      </c>
      <c r="M24" s="44"/>
      <c r="N24" s="44"/>
      <c r="O24" s="44"/>
      <c r="P24" s="44">
        <v>2</v>
      </c>
      <c r="Q24" s="44"/>
      <c r="R24" s="44"/>
      <c r="S24" s="44">
        <v>1</v>
      </c>
      <c r="T24" s="44"/>
      <c r="U24" s="44"/>
      <c r="V24" s="44">
        <v>1010</v>
      </c>
      <c r="W24" s="44"/>
      <c r="X24" s="44"/>
      <c r="Y24" s="44"/>
      <c r="Z24" s="44">
        <v>1344</v>
      </c>
      <c r="AA24" s="44"/>
      <c r="AB24" s="44"/>
      <c r="AC24" s="44"/>
      <c r="AD24" s="44">
        <v>34</v>
      </c>
      <c r="AE24" s="44"/>
      <c r="AF24" s="44"/>
      <c r="AG24" s="44">
        <v>119</v>
      </c>
      <c r="AH24" s="44"/>
      <c r="AI24" s="44"/>
      <c r="AJ24" s="44"/>
      <c r="AK24" s="44">
        <v>673</v>
      </c>
      <c r="AL24" s="44"/>
      <c r="AM24" s="44"/>
      <c r="AN24" s="44"/>
      <c r="AO24" s="44">
        <v>2236</v>
      </c>
      <c r="AP24" s="44"/>
      <c r="AQ24" s="44"/>
      <c r="AR24" s="44"/>
      <c r="AS24" s="44">
        <v>197</v>
      </c>
      <c r="AT24" s="44"/>
      <c r="AU24" s="44"/>
      <c r="AV24" s="44"/>
      <c r="AW24" s="44">
        <v>671</v>
      </c>
      <c r="AX24" s="44"/>
      <c r="AY24" s="44"/>
      <c r="AZ24" s="44"/>
      <c r="BA24" s="44">
        <v>518</v>
      </c>
      <c r="BB24" s="44"/>
      <c r="BC24" s="44"/>
      <c r="BD24" s="44"/>
      <c r="BE24" s="44">
        <v>911</v>
      </c>
      <c r="BF24" s="44"/>
      <c r="BG24" s="44"/>
      <c r="BH24" s="44"/>
      <c r="BI24" s="44">
        <v>593</v>
      </c>
      <c r="BJ24" s="44"/>
      <c r="BK24" s="44"/>
      <c r="BL24" s="44"/>
      <c r="BM24" s="44">
        <v>792</v>
      </c>
      <c r="BN24" s="44"/>
      <c r="BO24" s="44"/>
      <c r="BP24" s="44"/>
      <c r="BQ24" s="44">
        <v>2311</v>
      </c>
      <c r="BR24" s="44"/>
      <c r="BS24" s="44"/>
      <c r="BT24" s="44"/>
      <c r="BU24" s="44">
        <v>31</v>
      </c>
      <c r="BV24" s="44"/>
      <c r="BW24" s="44"/>
      <c r="BX24" s="44">
        <v>2134</v>
      </c>
      <c r="BY24" s="44"/>
      <c r="BZ24" s="44"/>
      <c r="CA24" s="44"/>
      <c r="CB24" s="44">
        <v>279</v>
      </c>
      <c r="CC24" s="44"/>
      <c r="CD24" s="44"/>
      <c r="CE24" s="44"/>
      <c r="CF24" s="44">
        <v>295</v>
      </c>
      <c r="CG24" s="44"/>
      <c r="CH24" s="44"/>
      <c r="CI24" s="44"/>
      <c r="CJ24" s="42"/>
    </row>
    <row r="25" spans="1:88" ht="12" customHeight="1">
      <c r="A25" s="38" t="s">
        <v>2</v>
      </c>
      <c r="B25" s="39"/>
      <c r="C25" s="39"/>
      <c r="D25" s="39"/>
      <c r="E25" s="39"/>
      <c r="F25" s="39"/>
      <c r="G25" s="43">
        <f>SUM(L25:CI25)</f>
        <v>12265</v>
      </c>
      <c r="H25" s="44"/>
      <c r="I25" s="44"/>
      <c r="J25" s="44"/>
      <c r="K25" s="44"/>
      <c r="L25" s="44">
        <f>121-9</f>
        <v>112</v>
      </c>
      <c r="M25" s="44"/>
      <c r="N25" s="44"/>
      <c r="O25" s="44"/>
      <c r="P25" s="44">
        <v>2</v>
      </c>
      <c r="Q25" s="44"/>
      <c r="R25" s="44"/>
      <c r="S25" s="44">
        <v>1</v>
      </c>
      <c r="T25" s="44"/>
      <c r="U25" s="44"/>
      <c r="V25" s="44">
        <f>1010-154</f>
        <v>856</v>
      </c>
      <c r="W25" s="44"/>
      <c r="X25" s="44"/>
      <c r="Y25" s="44"/>
      <c r="Z25" s="44">
        <f>1344-208</f>
        <v>1136</v>
      </c>
      <c r="AA25" s="44"/>
      <c r="AB25" s="44"/>
      <c r="AC25" s="44"/>
      <c r="AD25" s="44">
        <f>34-2</f>
        <v>32</v>
      </c>
      <c r="AE25" s="44"/>
      <c r="AF25" s="44"/>
      <c r="AG25" s="44">
        <f>119-18</f>
        <v>101</v>
      </c>
      <c r="AH25" s="44"/>
      <c r="AI25" s="44"/>
      <c r="AJ25" s="44"/>
      <c r="AK25" s="44">
        <f>673-63</f>
        <v>610</v>
      </c>
      <c r="AL25" s="44"/>
      <c r="AM25" s="44"/>
      <c r="AN25" s="44"/>
      <c r="AO25" s="44">
        <f>2236-290</f>
        <v>1946</v>
      </c>
      <c r="AP25" s="44"/>
      <c r="AQ25" s="44"/>
      <c r="AR25" s="44"/>
      <c r="AS25" s="44">
        <f>197-24</f>
        <v>173</v>
      </c>
      <c r="AT25" s="44"/>
      <c r="AU25" s="44"/>
      <c r="AV25" s="44"/>
      <c r="AW25" s="44">
        <f>671-134</f>
        <v>537</v>
      </c>
      <c r="AX25" s="44"/>
      <c r="AY25" s="44"/>
      <c r="AZ25" s="44"/>
      <c r="BA25" s="44">
        <f>518-94</f>
        <v>424</v>
      </c>
      <c r="BB25" s="44"/>
      <c r="BC25" s="44"/>
      <c r="BD25" s="44"/>
      <c r="BE25" s="44">
        <f>911-110</f>
        <v>801</v>
      </c>
      <c r="BF25" s="44"/>
      <c r="BG25" s="44"/>
      <c r="BH25" s="44"/>
      <c r="BI25" s="44">
        <f>593-100</f>
        <v>493</v>
      </c>
      <c r="BJ25" s="44"/>
      <c r="BK25" s="44"/>
      <c r="BL25" s="44"/>
      <c r="BM25" s="44">
        <f>792-89</f>
        <v>703</v>
      </c>
      <c r="BN25" s="44"/>
      <c r="BO25" s="44"/>
      <c r="BP25" s="44"/>
      <c r="BQ25" s="44">
        <f>2311-279</f>
        <v>2032</v>
      </c>
      <c r="BR25" s="44"/>
      <c r="BS25" s="44"/>
      <c r="BT25" s="44"/>
      <c r="BU25" s="44">
        <f>31-3</f>
        <v>28</v>
      </c>
      <c r="BV25" s="44"/>
      <c r="BW25" s="44"/>
      <c r="BX25" s="44">
        <f>2134-332</f>
        <v>1802</v>
      </c>
      <c r="BY25" s="44"/>
      <c r="BZ25" s="44"/>
      <c r="CA25" s="44"/>
      <c r="CB25" s="44">
        <f>279-14</f>
        <v>265</v>
      </c>
      <c r="CC25" s="44"/>
      <c r="CD25" s="44"/>
      <c r="CE25" s="44"/>
      <c r="CF25" s="44">
        <f>295-84</f>
        <v>211</v>
      </c>
      <c r="CG25" s="44"/>
      <c r="CH25" s="44"/>
      <c r="CI25" s="44"/>
      <c r="CJ25" s="42"/>
    </row>
    <row r="26" spans="1:88" ht="12" customHeight="1">
      <c r="A26" s="38" t="s">
        <v>1</v>
      </c>
      <c r="B26" s="39"/>
      <c r="C26" s="39"/>
      <c r="D26" s="39"/>
      <c r="E26" s="39"/>
      <c r="F26" s="39"/>
      <c r="G26" s="43">
        <f t="shared" ref="G26" si="21">SUM(L26:CI26)</f>
        <v>2007</v>
      </c>
      <c r="H26" s="44"/>
      <c r="I26" s="44"/>
      <c r="J26" s="44"/>
      <c r="K26" s="44"/>
      <c r="L26" s="44">
        <v>9</v>
      </c>
      <c r="M26" s="44"/>
      <c r="N26" s="44"/>
      <c r="O26" s="44"/>
      <c r="P26" s="44">
        <v>0</v>
      </c>
      <c r="Q26" s="44"/>
      <c r="R26" s="44"/>
      <c r="S26" s="44">
        <v>0</v>
      </c>
      <c r="T26" s="44"/>
      <c r="U26" s="44"/>
      <c r="V26" s="44">
        <v>154</v>
      </c>
      <c r="W26" s="44"/>
      <c r="X26" s="44"/>
      <c r="Y26" s="44"/>
      <c r="Z26" s="44">
        <v>208</v>
      </c>
      <c r="AA26" s="44"/>
      <c r="AB26" s="44"/>
      <c r="AC26" s="44"/>
      <c r="AD26" s="44">
        <v>2</v>
      </c>
      <c r="AE26" s="44"/>
      <c r="AF26" s="44"/>
      <c r="AG26" s="44">
        <v>18</v>
      </c>
      <c r="AH26" s="44"/>
      <c r="AI26" s="44"/>
      <c r="AJ26" s="44"/>
      <c r="AK26" s="44">
        <v>63</v>
      </c>
      <c r="AL26" s="44"/>
      <c r="AM26" s="44"/>
      <c r="AN26" s="44"/>
      <c r="AO26" s="44">
        <v>290</v>
      </c>
      <c r="AP26" s="44"/>
      <c r="AQ26" s="44"/>
      <c r="AR26" s="44"/>
      <c r="AS26" s="44">
        <v>24</v>
      </c>
      <c r="AT26" s="44"/>
      <c r="AU26" s="44"/>
      <c r="AV26" s="44"/>
      <c r="AW26" s="44">
        <v>134</v>
      </c>
      <c r="AX26" s="44"/>
      <c r="AY26" s="44"/>
      <c r="AZ26" s="44"/>
      <c r="BA26" s="44">
        <v>94</v>
      </c>
      <c r="BB26" s="44"/>
      <c r="BC26" s="44"/>
      <c r="BD26" s="44"/>
      <c r="BE26" s="44">
        <v>110</v>
      </c>
      <c r="BF26" s="44"/>
      <c r="BG26" s="44"/>
      <c r="BH26" s="44"/>
      <c r="BI26" s="44">
        <v>100</v>
      </c>
      <c r="BJ26" s="44"/>
      <c r="BK26" s="44"/>
      <c r="BL26" s="44"/>
      <c r="BM26" s="44">
        <v>89</v>
      </c>
      <c r="BN26" s="44"/>
      <c r="BO26" s="44"/>
      <c r="BP26" s="44"/>
      <c r="BQ26" s="44">
        <v>279</v>
      </c>
      <c r="BR26" s="44"/>
      <c r="BS26" s="44"/>
      <c r="BT26" s="44"/>
      <c r="BU26" s="44">
        <v>3</v>
      </c>
      <c r="BV26" s="44"/>
      <c r="BW26" s="44"/>
      <c r="BX26" s="44">
        <v>332</v>
      </c>
      <c r="BY26" s="44"/>
      <c r="BZ26" s="44"/>
      <c r="CA26" s="44"/>
      <c r="CB26" s="44">
        <v>14</v>
      </c>
      <c r="CC26" s="44"/>
      <c r="CD26" s="44"/>
      <c r="CE26" s="44"/>
      <c r="CF26" s="44">
        <v>84</v>
      </c>
      <c r="CG26" s="44"/>
      <c r="CH26" s="44"/>
      <c r="CI26" s="44"/>
      <c r="CJ26" s="42"/>
    </row>
    <row r="27" spans="1:88" ht="12" customHeight="1">
      <c r="A27" s="47"/>
      <c r="B27" s="39" t="s">
        <v>21</v>
      </c>
      <c r="C27" s="39"/>
      <c r="D27" s="39"/>
      <c r="E27" s="39"/>
      <c r="F27" s="39"/>
      <c r="G27" s="43">
        <f>SUM(L27:CI27)</f>
        <v>71984</v>
      </c>
      <c r="H27" s="44"/>
      <c r="I27" s="44"/>
      <c r="J27" s="44"/>
      <c r="K27" s="44"/>
      <c r="L27" s="44">
        <f>SUM(L28:O42)</f>
        <v>366</v>
      </c>
      <c r="M27" s="44"/>
      <c r="N27" s="44"/>
      <c r="O27" s="44"/>
      <c r="P27" s="44">
        <f>SUM(P28:R42)</f>
        <v>10</v>
      </c>
      <c r="Q27" s="44"/>
      <c r="R27" s="44"/>
      <c r="S27" s="44">
        <f>SUM(S28:U42)</f>
        <v>6</v>
      </c>
      <c r="T27" s="44"/>
      <c r="U27" s="44"/>
      <c r="V27" s="44">
        <f>SUM(V28:Y42)</f>
        <v>5357</v>
      </c>
      <c r="W27" s="44"/>
      <c r="X27" s="44"/>
      <c r="Y27" s="44"/>
      <c r="Z27" s="44">
        <f>SUM(Z28:AC42)</f>
        <v>16926</v>
      </c>
      <c r="AA27" s="44"/>
      <c r="AB27" s="44"/>
      <c r="AC27" s="44"/>
      <c r="AD27" s="44">
        <f>SUM(AD28:AF42)</f>
        <v>732</v>
      </c>
      <c r="AE27" s="44"/>
      <c r="AF27" s="44"/>
      <c r="AG27" s="44">
        <f>SUM(AG28:AJ42)</f>
        <v>2201</v>
      </c>
      <c r="AH27" s="44"/>
      <c r="AI27" s="44"/>
      <c r="AJ27" s="44"/>
      <c r="AK27" s="44">
        <f>SUM(AK28:AN42)</f>
        <v>4758</v>
      </c>
      <c r="AL27" s="44"/>
      <c r="AM27" s="44"/>
      <c r="AN27" s="44"/>
      <c r="AO27" s="44">
        <f>SUM(AO28:AR42)</f>
        <v>9727</v>
      </c>
      <c r="AP27" s="44"/>
      <c r="AQ27" s="44"/>
      <c r="AR27" s="44"/>
      <c r="AS27" s="44">
        <f>SUM(AS28:AV42)</f>
        <v>1678</v>
      </c>
      <c r="AT27" s="44"/>
      <c r="AU27" s="44"/>
      <c r="AV27" s="44"/>
      <c r="AW27" s="44">
        <f>SUM(AW28:AZ42)</f>
        <v>1655</v>
      </c>
      <c r="AX27" s="44"/>
      <c r="AY27" s="44"/>
      <c r="AZ27" s="44"/>
      <c r="BA27" s="44">
        <f>SUM(BA28:BD42)</f>
        <v>3162</v>
      </c>
      <c r="BB27" s="44"/>
      <c r="BC27" s="44"/>
      <c r="BD27" s="44"/>
      <c r="BE27" s="44">
        <f>SUM(BE28:BH42)</f>
        <v>2909</v>
      </c>
      <c r="BF27" s="44"/>
      <c r="BG27" s="44"/>
      <c r="BH27" s="44"/>
      <c r="BI27" s="44">
        <f>SUM(BI28:BL42)</f>
        <v>1725</v>
      </c>
      <c r="BJ27" s="44"/>
      <c r="BK27" s="44"/>
      <c r="BL27" s="44"/>
      <c r="BM27" s="44">
        <f>SUM(BM28:BP42)</f>
        <v>4213</v>
      </c>
      <c r="BN27" s="44"/>
      <c r="BO27" s="44"/>
      <c r="BP27" s="44"/>
      <c r="BQ27" s="44">
        <f>SUM(BQ28:BT42)</f>
        <v>5566</v>
      </c>
      <c r="BR27" s="44"/>
      <c r="BS27" s="44"/>
      <c r="BT27" s="44"/>
      <c r="BU27" s="44">
        <f>SUM(BU28:BW42)</f>
        <v>464</v>
      </c>
      <c r="BV27" s="44"/>
      <c r="BW27" s="44"/>
      <c r="BX27" s="44">
        <f>SUM(BX28:CA42)</f>
        <v>5107</v>
      </c>
      <c r="BY27" s="44"/>
      <c r="BZ27" s="44"/>
      <c r="CA27" s="44"/>
      <c r="CB27" s="44">
        <f>SUM(CB28:CE42)</f>
        <v>4307</v>
      </c>
      <c r="CC27" s="44"/>
      <c r="CD27" s="44"/>
      <c r="CE27" s="44"/>
      <c r="CF27" s="44">
        <f>SUM(CF28:CI42)</f>
        <v>1115</v>
      </c>
      <c r="CG27" s="44"/>
      <c r="CH27" s="44"/>
      <c r="CI27" s="44"/>
      <c r="CJ27" s="42"/>
    </row>
    <row r="28" spans="1:88" ht="12" customHeight="1">
      <c r="A28" s="38"/>
      <c r="B28" s="39" t="s">
        <v>19</v>
      </c>
      <c r="C28" s="39"/>
      <c r="D28" s="39"/>
      <c r="E28" s="39"/>
      <c r="F28" s="39"/>
      <c r="G28" s="43">
        <f t="shared" ref="G28:G42" si="22">SUM(L28:CI28)</f>
        <v>1119</v>
      </c>
      <c r="H28" s="44"/>
      <c r="I28" s="44"/>
      <c r="J28" s="44"/>
      <c r="K28" s="44"/>
      <c r="L28" s="44">
        <v>2</v>
      </c>
      <c r="M28" s="44"/>
      <c r="N28" s="44"/>
      <c r="O28" s="44"/>
      <c r="P28" s="44">
        <v>0</v>
      </c>
      <c r="Q28" s="44"/>
      <c r="R28" s="44"/>
      <c r="S28" s="44">
        <v>0</v>
      </c>
      <c r="T28" s="44"/>
      <c r="U28" s="44"/>
      <c r="V28" s="44">
        <v>54</v>
      </c>
      <c r="W28" s="44"/>
      <c r="X28" s="44"/>
      <c r="Y28" s="44"/>
      <c r="Z28" s="44">
        <v>138</v>
      </c>
      <c r="AA28" s="44"/>
      <c r="AB28" s="44"/>
      <c r="AC28" s="44"/>
      <c r="AD28" s="44">
        <v>8</v>
      </c>
      <c r="AE28" s="44"/>
      <c r="AF28" s="44"/>
      <c r="AG28" s="44">
        <v>0</v>
      </c>
      <c r="AH28" s="44"/>
      <c r="AI28" s="44"/>
      <c r="AJ28" s="44"/>
      <c r="AK28" s="44">
        <v>33</v>
      </c>
      <c r="AL28" s="44"/>
      <c r="AM28" s="44"/>
      <c r="AN28" s="44"/>
      <c r="AO28" s="44">
        <v>309</v>
      </c>
      <c r="AP28" s="44"/>
      <c r="AQ28" s="44"/>
      <c r="AR28" s="44"/>
      <c r="AS28" s="44">
        <v>0</v>
      </c>
      <c r="AT28" s="44"/>
      <c r="AU28" s="44"/>
      <c r="AV28" s="44"/>
      <c r="AW28" s="44">
        <v>3</v>
      </c>
      <c r="AX28" s="44"/>
      <c r="AY28" s="44"/>
      <c r="AZ28" s="44"/>
      <c r="BA28" s="44">
        <v>10</v>
      </c>
      <c r="BB28" s="44"/>
      <c r="BC28" s="44"/>
      <c r="BD28" s="44"/>
      <c r="BE28" s="44">
        <v>307</v>
      </c>
      <c r="BF28" s="44"/>
      <c r="BG28" s="44"/>
      <c r="BH28" s="44"/>
      <c r="BI28" s="44">
        <v>40</v>
      </c>
      <c r="BJ28" s="44"/>
      <c r="BK28" s="44"/>
      <c r="BL28" s="44"/>
      <c r="BM28" s="44">
        <v>78</v>
      </c>
      <c r="BN28" s="44"/>
      <c r="BO28" s="44"/>
      <c r="BP28" s="44"/>
      <c r="BQ28" s="44">
        <v>8</v>
      </c>
      <c r="BR28" s="44"/>
      <c r="BS28" s="44"/>
      <c r="BT28" s="44"/>
      <c r="BU28" s="44">
        <v>3</v>
      </c>
      <c r="BV28" s="44"/>
      <c r="BW28" s="44"/>
      <c r="BX28" s="44">
        <v>26</v>
      </c>
      <c r="BY28" s="44"/>
      <c r="BZ28" s="44"/>
      <c r="CA28" s="44"/>
      <c r="CB28" s="44">
        <v>30</v>
      </c>
      <c r="CC28" s="44"/>
      <c r="CD28" s="44"/>
      <c r="CE28" s="44"/>
      <c r="CF28" s="44">
        <v>70</v>
      </c>
      <c r="CG28" s="44"/>
      <c r="CH28" s="44"/>
      <c r="CI28" s="44"/>
      <c r="CJ28" s="42"/>
    </row>
    <row r="29" spans="1:88" ht="12" customHeight="1">
      <c r="A29" s="38"/>
      <c r="B29" s="39" t="s">
        <v>18</v>
      </c>
      <c r="C29" s="39"/>
      <c r="D29" s="39"/>
      <c r="E29" s="39"/>
      <c r="F29" s="39"/>
      <c r="G29" s="43">
        <f t="shared" si="22"/>
        <v>4305</v>
      </c>
      <c r="H29" s="44"/>
      <c r="I29" s="44"/>
      <c r="J29" s="44"/>
      <c r="K29" s="44"/>
      <c r="L29" s="44">
        <v>17</v>
      </c>
      <c r="M29" s="44"/>
      <c r="N29" s="44"/>
      <c r="O29" s="44"/>
      <c r="P29" s="44">
        <v>0</v>
      </c>
      <c r="Q29" s="44"/>
      <c r="R29" s="44"/>
      <c r="S29" s="44">
        <v>0</v>
      </c>
      <c r="T29" s="44"/>
      <c r="U29" s="44"/>
      <c r="V29" s="44">
        <v>268</v>
      </c>
      <c r="W29" s="44"/>
      <c r="X29" s="44"/>
      <c r="Y29" s="44"/>
      <c r="Z29" s="44">
        <v>684</v>
      </c>
      <c r="AA29" s="44"/>
      <c r="AB29" s="44"/>
      <c r="AC29" s="44"/>
      <c r="AD29" s="44">
        <v>29</v>
      </c>
      <c r="AE29" s="44"/>
      <c r="AF29" s="44"/>
      <c r="AG29" s="44">
        <v>110</v>
      </c>
      <c r="AH29" s="44"/>
      <c r="AI29" s="44"/>
      <c r="AJ29" s="44"/>
      <c r="AK29" s="44">
        <v>150</v>
      </c>
      <c r="AL29" s="44"/>
      <c r="AM29" s="44"/>
      <c r="AN29" s="44"/>
      <c r="AO29" s="44">
        <v>930</v>
      </c>
      <c r="AP29" s="44"/>
      <c r="AQ29" s="44"/>
      <c r="AR29" s="44"/>
      <c r="AS29" s="44">
        <v>88</v>
      </c>
      <c r="AT29" s="44"/>
      <c r="AU29" s="44"/>
      <c r="AV29" s="44"/>
      <c r="AW29" s="44">
        <v>69</v>
      </c>
      <c r="AX29" s="44"/>
      <c r="AY29" s="44"/>
      <c r="AZ29" s="44"/>
      <c r="BA29" s="44">
        <v>89</v>
      </c>
      <c r="BB29" s="44"/>
      <c r="BC29" s="44"/>
      <c r="BD29" s="44"/>
      <c r="BE29" s="44">
        <v>626</v>
      </c>
      <c r="BF29" s="44"/>
      <c r="BG29" s="44"/>
      <c r="BH29" s="44"/>
      <c r="BI29" s="44">
        <v>176</v>
      </c>
      <c r="BJ29" s="44"/>
      <c r="BK29" s="44"/>
      <c r="BL29" s="44"/>
      <c r="BM29" s="44">
        <v>329</v>
      </c>
      <c r="BN29" s="44"/>
      <c r="BO29" s="44"/>
      <c r="BP29" s="44"/>
      <c r="BQ29" s="44">
        <v>230</v>
      </c>
      <c r="BR29" s="44"/>
      <c r="BS29" s="44"/>
      <c r="BT29" s="44"/>
      <c r="BU29" s="44">
        <v>13</v>
      </c>
      <c r="BV29" s="44"/>
      <c r="BW29" s="44"/>
      <c r="BX29" s="44">
        <v>148</v>
      </c>
      <c r="BY29" s="44"/>
      <c r="BZ29" s="44"/>
      <c r="CA29" s="44"/>
      <c r="CB29" s="44">
        <v>213</v>
      </c>
      <c r="CC29" s="44"/>
      <c r="CD29" s="44"/>
      <c r="CE29" s="44"/>
      <c r="CF29" s="44">
        <v>136</v>
      </c>
      <c r="CG29" s="44"/>
      <c r="CH29" s="44"/>
      <c r="CI29" s="44"/>
      <c r="CJ29" s="42"/>
    </row>
    <row r="30" spans="1:88" ht="12" customHeight="1">
      <c r="A30" s="38"/>
      <c r="B30" s="39" t="s">
        <v>17</v>
      </c>
      <c r="C30" s="39"/>
      <c r="D30" s="39"/>
      <c r="E30" s="39"/>
      <c r="F30" s="39"/>
      <c r="G30" s="43">
        <f t="shared" si="22"/>
        <v>5013</v>
      </c>
      <c r="H30" s="44"/>
      <c r="I30" s="44"/>
      <c r="J30" s="44"/>
      <c r="K30" s="44"/>
      <c r="L30" s="44">
        <v>20</v>
      </c>
      <c r="M30" s="44"/>
      <c r="N30" s="44"/>
      <c r="O30" s="44"/>
      <c r="P30" s="44">
        <v>1</v>
      </c>
      <c r="Q30" s="44"/>
      <c r="R30" s="44"/>
      <c r="S30" s="44">
        <v>0</v>
      </c>
      <c r="T30" s="44"/>
      <c r="U30" s="44"/>
      <c r="V30" s="44">
        <v>313</v>
      </c>
      <c r="W30" s="44"/>
      <c r="X30" s="44"/>
      <c r="Y30" s="44"/>
      <c r="Z30" s="44">
        <v>1222</v>
      </c>
      <c r="AA30" s="44"/>
      <c r="AB30" s="44"/>
      <c r="AC30" s="44"/>
      <c r="AD30" s="44">
        <v>42</v>
      </c>
      <c r="AE30" s="44"/>
      <c r="AF30" s="44"/>
      <c r="AG30" s="44">
        <v>196</v>
      </c>
      <c r="AH30" s="44"/>
      <c r="AI30" s="44"/>
      <c r="AJ30" s="44"/>
      <c r="AK30" s="44">
        <v>231</v>
      </c>
      <c r="AL30" s="44"/>
      <c r="AM30" s="44"/>
      <c r="AN30" s="44"/>
      <c r="AO30" s="44">
        <v>694</v>
      </c>
      <c r="AP30" s="44"/>
      <c r="AQ30" s="44"/>
      <c r="AR30" s="44"/>
      <c r="AS30" s="44">
        <v>124</v>
      </c>
      <c r="AT30" s="44"/>
      <c r="AU30" s="44"/>
      <c r="AV30" s="44"/>
      <c r="AW30" s="44">
        <v>77</v>
      </c>
      <c r="AX30" s="44"/>
      <c r="AY30" s="44"/>
      <c r="AZ30" s="44"/>
      <c r="BA30" s="44">
        <v>271</v>
      </c>
      <c r="BB30" s="44"/>
      <c r="BC30" s="44"/>
      <c r="BD30" s="44"/>
      <c r="BE30" s="44">
        <v>170</v>
      </c>
      <c r="BF30" s="44"/>
      <c r="BG30" s="44"/>
      <c r="BH30" s="44"/>
      <c r="BI30" s="44">
        <v>122</v>
      </c>
      <c r="BJ30" s="44"/>
      <c r="BK30" s="44"/>
      <c r="BL30" s="44"/>
      <c r="BM30" s="44">
        <v>314</v>
      </c>
      <c r="BN30" s="44"/>
      <c r="BO30" s="44"/>
      <c r="BP30" s="44"/>
      <c r="BQ30" s="44">
        <v>508</v>
      </c>
      <c r="BR30" s="44"/>
      <c r="BS30" s="44"/>
      <c r="BT30" s="44"/>
      <c r="BU30" s="44">
        <v>24</v>
      </c>
      <c r="BV30" s="44"/>
      <c r="BW30" s="44"/>
      <c r="BX30" s="44">
        <v>261</v>
      </c>
      <c r="BY30" s="44"/>
      <c r="BZ30" s="44"/>
      <c r="CA30" s="44"/>
      <c r="CB30" s="44">
        <v>341</v>
      </c>
      <c r="CC30" s="44"/>
      <c r="CD30" s="44"/>
      <c r="CE30" s="44"/>
      <c r="CF30" s="44">
        <v>82</v>
      </c>
      <c r="CG30" s="44"/>
      <c r="CH30" s="44"/>
      <c r="CI30" s="44"/>
      <c r="CJ30" s="42"/>
    </row>
    <row r="31" spans="1:88" ht="12" customHeight="1">
      <c r="A31" s="38"/>
      <c r="B31" s="39" t="s">
        <v>16</v>
      </c>
      <c r="C31" s="39"/>
      <c r="D31" s="39"/>
      <c r="E31" s="39"/>
      <c r="F31" s="39"/>
      <c r="G31" s="43">
        <f t="shared" si="22"/>
        <v>6121</v>
      </c>
      <c r="H31" s="44"/>
      <c r="I31" s="44"/>
      <c r="J31" s="44"/>
      <c r="K31" s="44"/>
      <c r="L31" s="44">
        <v>25</v>
      </c>
      <c r="M31" s="44"/>
      <c r="N31" s="44"/>
      <c r="O31" s="44"/>
      <c r="P31" s="44">
        <v>1</v>
      </c>
      <c r="Q31" s="44"/>
      <c r="R31" s="44"/>
      <c r="S31" s="44">
        <v>0</v>
      </c>
      <c r="T31" s="44"/>
      <c r="U31" s="44"/>
      <c r="V31" s="44">
        <v>371</v>
      </c>
      <c r="W31" s="44"/>
      <c r="X31" s="44"/>
      <c r="Y31" s="44"/>
      <c r="Z31" s="44">
        <v>1513</v>
      </c>
      <c r="AA31" s="44"/>
      <c r="AB31" s="44"/>
      <c r="AC31" s="44"/>
      <c r="AD31" s="44">
        <v>57</v>
      </c>
      <c r="AE31" s="44"/>
      <c r="AF31" s="44"/>
      <c r="AG31" s="44">
        <v>185</v>
      </c>
      <c r="AH31" s="44"/>
      <c r="AI31" s="44"/>
      <c r="AJ31" s="44"/>
      <c r="AK31" s="44">
        <v>359</v>
      </c>
      <c r="AL31" s="44"/>
      <c r="AM31" s="44"/>
      <c r="AN31" s="44"/>
      <c r="AO31" s="44">
        <v>815</v>
      </c>
      <c r="AP31" s="44"/>
      <c r="AQ31" s="44"/>
      <c r="AR31" s="44"/>
      <c r="AS31" s="44">
        <v>149</v>
      </c>
      <c r="AT31" s="44"/>
      <c r="AU31" s="44"/>
      <c r="AV31" s="44"/>
      <c r="AW31" s="44">
        <v>98</v>
      </c>
      <c r="AX31" s="44"/>
      <c r="AY31" s="44"/>
      <c r="AZ31" s="44"/>
      <c r="BA31" s="44">
        <v>264</v>
      </c>
      <c r="BB31" s="44"/>
      <c r="BC31" s="44"/>
      <c r="BD31" s="44"/>
      <c r="BE31" s="44">
        <v>202</v>
      </c>
      <c r="BF31" s="44"/>
      <c r="BG31" s="44"/>
      <c r="BH31" s="44"/>
      <c r="BI31" s="44">
        <v>121</v>
      </c>
      <c r="BJ31" s="44"/>
      <c r="BK31" s="44"/>
      <c r="BL31" s="44"/>
      <c r="BM31" s="44">
        <v>412</v>
      </c>
      <c r="BN31" s="44"/>
      <c r="BO31" s="44"/>
      <c r="BP31" s="44"/>
      <c r="BQ31" s="44">
        <v>640</v>
      </c>
      <c r="BR31" s="44"/>
      <c r="BS31" s="44"/>
      <c r="BT31" s="44"/>
      <c r="BU31" s="44">
        <v>37</v>
      </c>
      <c r="BV31" s="44"/>
      <c r="BW31" s="44"/>
      <c r="BX31" s="44">
        <v>301</v>
      </c>
      <c r="BY31" s="44"/>
      <c r="BZ31" s="44"/>
      <c r="CA31" s="44"/>
      <c r="CB31" s="44">
        <v>479</v>
      </c>
      <c r="CC31" s="44"/>
      <c r="CD31" s="44"/>
      <c r="CE31" s="44"/>
      <c r="CF31" s="44">
        <v>92</v>
      </c>
      <c r="CG31" s="44"/>
      <c r="CH31" s="44"/>
      <c r="CI31" s="44"/>
      <c r="CJ31" s="42"/>
    </row>
    <row r="32" spans="1:88" ht="12" customHeight="1">
      <c r="A32" s="38"/>
      <c r="B32" s="39" t="s">
        <v>15</v>
      </c>
      <c r="C32" s="39"/>
      <c r="D32" s="39"/>
      <c r="E32" s="39"/>
      <c r="F32" s="39"/>
      <c r="G32" s="43">
        <f t="shared" si="22"/>
        <v>6832</v>
      </c>
      <c r="H32" s="44"/>
      <c r="I32" s="44"/>
      <c r="J32" s="44"/>
      <c r="K32" s="44"/>
      <c r="L32" s="44">
        <v>30</v>
      </c>
      <c r="M32" s="44"/>
      <c r="N32" s="44"/>
      <c r="O32" s="44"/>
      <c r="P32" s="44">
        <v>0</v>
      </c>
      <c r="Q32" s="44"/>
      <c r="R32" s="44"/>
      <c r="S32" s="44">
        <v>0</v>
      </c>
      <c r="T32" s="44"/>
      <c r="U32" s="44"/>
      <c r="V32" s="44">
        <v>435</v>
      </c>
      <c r="W32" s="44"/>
      <c r="X32" s="44"/>
      <c r="Y32" s="44"/>
      <c r="Z32" s="44">
        <v>1824</v>
      </c>
      <c r="AA32" s="44"/>
      <c r="AB32" s="44"/>
      <c r="AC32" s="44"/>
      <c r="AD32" s="44">
        <v>47</v>
      </c>
      <c r="AE32" s="44"/>
      <c r="AF32" s="44"/>
      <c r="AG32" s="44">
        <v>234</v>
      </c>
      <c r="AH32" s="44"/>
      <c r="AI32" s="44"/>
      <c r="AJ32" s="44"/>
      <c r="AK32" s="44">
        <v>479</v>
      </c>
      <c r="AL32" s="44"/>
      <c r="AM32" s="44"/>
      <c r="AN32" s="44"/>
      <c r="AO32" s="44">
        <v>877</v>
      </c>
      <c r="AP32" s="44"/>
      <c r="AQ32" s="44"/>
      <c r="AR32" s="44"/>
      <c r="AS32" s="44">
        <v>194</v>
      </c>
      <c r="AT32" s="44"/>
      <c r="AU32" s="44"/>
      <c r="AV32" s="44"/>
      <c r="AW32" s="44">
        <v>123</v>
      </c>
      <c r="AX32" s="44"/>
      <c r="AY32" s="44"/>
      <c r="AZ32" s="44"/>
      <c r="BA32" s="44">
        <v>302</v>
      </c>
      <c r="BB32" s="44"/>
      <c r="BC32" s="44"/>
      <c r="BD32" s="44"/>
      <c r="BE32" s="44">
        <v>202</v>
      </c>
      <c r="BF32" s="44"/>
      <c r="BG32" s="44"/>
      <c r="BH32" s="44"/>
      <c r="BI32" s="44">
        <v>154</v>
      </c>
      <c r="BJ32" s="44"/>
      <c r="BK32" s="44"/>
      <c r="BL32" s="44"/>
      <c r="BM32" s="44">
        <v>342</v>
      </c>
      <c r="BN32" s="44"/>
      <c r="BO32" s="44"/>
      <c r="BP32" s="44"/>
      <c r="BQ32" s="44">
        <v>611</v>
      </c>
      <c r="BR32" s="44"/>
      <c r="BS32" s="44"/>
      <c r="BT32" s="44"/>
      <c r="BU32" s="44">
        <v>62</v>
      </c>
      <c r="BV32" s="44"/>
      <c r="BW32" s="44"/>
      <c r="BX32" s="44">
        <v>337</v>
      </c>
      <c r="BY32" s="44"/>
      <c r="BZ32" s="44"/>
      <c r="CA32" s="44"/>
      <c r="CB32" s="44">
        <v>479</v>
      </c>
      <c r="CC32" s="44"/>
      <c r="CD32" s="44"/>
      <c r="CE32" s="44"/>
      <c r="CF32" s="44">
        <v>100</v>
      </c>
      <c r="CG32" s="44"/>
      <c r="CH32" s="44"/>
      <c r="CI32" s="44"/>
      <c r="CJ32" s="42"/>
    </row>
    <row r="33" spans="1:88" ht="12" customHeight="1">
      <c r="A33" s="38"/>
      <c r="B33" s="39" t="s">
        <v>14</v>
      </c>
      <c r="C33" s="39"/>
      <c r="D33" s="39"/>
      <c r="E33" s="39"/>
      <c r="F33" s="39"/>
      <c r="G33" s="43">
        <f t="shared" si="22"/>
        <v>7842</v>
      </c>
      <c r="H33" s="44"/>
      <c r="I33" s="44"/>
      <c r="J33" s="44"/>
      <c r="K33" s="44"/>
      <c r="L33" s="44">
        <v>46</v>
      </c>
      <c r="M33" s="44"/>
      <c r="N33" s="44"/>
      <c r="O33" s="44"/>
      <c r="P33" s="44">
        <v>0</v>
      </c>
      <c r="Q33" s="44"/>
      <c r="R33" s="44"/>
      <c r="S33" s="44">
        <v>0</v>
      </c>
      <c r="T33" s="44"/>
      <c r="U33" s="44"/>
      <c r="V33" s="44">
        <v>577</v>
      </c>
      <c r="W33" s="44"/>
      <c r="X33" s="44"/>
      <c r="Y33" s="44"/>
      <c r="Z33" s="44">
        <v>2080</v>
      </c>
      <c r="AA33" s="44"/>
      <c r="AB33" s="44"/>
      <c r="AC33" s="44"/>
      <c r="AD33" s="44">
        <v>83</v>
      </c>
      <c r="AE33" s="44"/>
      <c r="AF33" s="44"/>
      <c r="AG33" s="44">
        <v>324</v>
      </c>
      <c r="AH33" s="44"/>
      <c r="AI33" s="44"/>
      <c r="AJ33" s="44"/>
      <c r="AK33" s="44">
        <v>551</v>
      </c>
      <c r="AL33" s="44"/>
      <c r="AM33" s="44"/>
      <c r="AN33" s="44"/>
      <c r="AO33" s="44">
        <v>1013</v>
      </c>
      <c r="AP33" s="44"/>
      <c r="AQ33" s="44"/>
      <c r="AR33" s="44"/>
      <c r="AS33" s="44">
        <v>183</v>
      </c>
      <c r="AT33" s="44"/>
      <c r="AU33" s="44"/>
      <c r="AV33" s="44"/>
      <c r="AW33" s="44">
        <v>134</v>
      </c>
      <c r="AX33" s="44"/>
      <c r="AY33" s="44"/>
      <c r="AZ33" s="44"/>
      <c r="BA33" s="44">
        <v>324</v>
      </c>
      <c r="BB33" s="44"/>
      <c r="BC33" s="44"/>
      <c r="BD33" s="44"/>
      <c r="BE33" s="44">
        <v>236</v>
      </c>
      <c r="BF33" s="44"/>
      <c r="BG33" s="44"/>
      <c r="BH33" s="44"/>
      <c r="BI33" s="44">
        <v>153</v>
      </c>
      <c r="BJ33" s="44"/>
      <c r="BK33" s="44"/>
      <c r="BL33" s="44"/>
      <c r="BM33" s="44">
        <v>343</v>
      </c>
      <c r="BN33" s="44"/>
      <c r="BO33" s="44"/>
      <c r="BP33" s="44"/>
      <c r="BQ33" s="44">
        <v>656</v>
      </c>
      <c r="BR33" s="44"/>
      <c r="BS33" s="44"/>
      <c r="BT33" s="44"/>
      <c r="BU33" s="44">
        <v>71</v>
      </c>
      <c r="BV33" s="44"/>
      <c r="BW33" s="44"/>
      <c r="BX33" s="44">
        <v>457</v>
      </c>
      <c r="BY33" s="44"/>
      <c r="BZ33" s="44"/>
      <c r="CA33" s="44"/>
      <c r="CB33" s="44">
        <v>509</v>
      </c>
      <c r="CC33" s="44"/>
      <c r="CD33" s="44"/>
      <c r="CE33" s="44"/>
      <c r="CF33" s="44">
        <v>102</v>
      </c>
      <c r="CG33" s="44"/>
      <c r="CH33" s="44"/>
      <c r="CI33" s="44"/>
      <c r="CJ33" s="42"/>
    </row>
    <row r="34" spans="1:88" ht="12" customHeight="1">
      <c r="A34" s="38"/>
      <c r="B34" s="39" t="s">
        <v>13</v>
      </c>
      <c r="C34" s="39"/>
      <c r="D34" s="39"/>
      <c r="E34" s="39"/>
      <c r="F34" s="39"/>
      <c r="G34" s="43">
        <f t="shared" si="22"/>
        <v>9556</v>
      </c>
      <c r="H34" s="44"/>
      <c r="I34" s="44"/>
      <c r="J34" s="44"/>
      <c r="K34" s="44"/>
      <c r="L34" s="44">
        <v>40</v>
      </c>
      <c r="M34" s="44"/>
      <c r="N34" s="44"/>
      <c r="O34" s="44"/>
      <c r="P34" s="44">
        <v>1</v>
      </c>
      <c r="Q34" s="44"/>
      <c r="R34" s="44"/>
      <c r="S34" s="44">
        <v>3</v>
      </c>
      <c r="T34" s="44"/>
      <c r="U34" s="44"/>
      <c r="V34" s="44">
        <v>820</v>
      </c>
      <c r="W34" s="44"/>
      <c r="X34" s="44"/>
      <c r="Y34" s="44"/>
      <c r="Z34" s="44">
        <v>2647</v>
      </c>
      <c r="AA34" s="44"/>
      <c r="AB34" s="44"/>
      <c r="AC34" s="44"/>
      <c r="AD34" s="44">
        <v>112</v>
      </c>
      <c r="AE34" s="44"/>
      <c r="AF34" s="44"/>
      <c r="AG34" s="44">
        <v>333</v>
      </c>
      <c r="AH34" s="44"/>
      <c r="AI34" s="44"/>
      <c r="AJ34" s="44"/>
      <c r="AK34" s="44">
        <v>680</v>
      </c>
      <c r="AL34" s="44"/>
      <c r="AM34" s="44"/>
      <c r="AN34" s="44"/>
      <c r="AO34" s="44">
        <v>1247</v>
      </c>
      <c r="AP34" s="44"/>
      <c r="AQ34" s="44"/>
      <c r="AR34" s="44"/>
      <c r="AS34" s="44">
        <v>243</v>
      </c>
      <c r="AT34" s="44"/>
      <c r="AU34" s="44"/>
      <c r="AV34" s="44"/>
      <c r="AW34" s="44">
        <v>174</v>
      </c>
      <c r="AX34" s="44"/>
      <c r="AY34" s="44"/>
      <c r="AZ34" s="44"/>
      <c r="BA34" s="44">
        <v>444</v>
      </c>
      <c r="BB34" s="44"/>
      <c r="BC34" s="44"/>
      <c r="BD34" s="44"/>
      <c r="BE34" s="44">
        <v>262</v>
      </c>
      <c r="BF34" s="44"/>
      <c r="BG34" s="44"/>
      <c r="BH34" s="44"/>
      <c r="BI34" s="44">
        <v>177</v>
      </c>
      <c r="BJ34" s="44"/>
      <c r="BK34" s="44"/>
      <c r="BL34" s="44"/>
      <c r="BM34" s="44">
        <v>387</v>
      </c>
      <c r="BN34" s="44"/>
      <c r="BO34" s="44"/>
      <c r="BP34" s="44"/>
      <c r="BQ34" s="44">
        <v>588</v>
      </c>
      <c r="BR34" s="44"/>
      <c r="BS34" s="44"/>
      <c r="BT34" s="44"/>
      <c r="BU34" s="44">
        <v>99</v>
      </c>
      <c r="BV34" s="44"/>
      <c r="BW34" s="44"/>
      <c r="BX34" s="44">
        <v>546</v>
      </c>
      <c r="BY34" s="44"/>
      <c r="BZ34" s="44"/>
      <c r="CA34" s="44"/>
      <c r="CB34" s="44">
        <v>611</v>
      </c>
      <c r="CC34" s="44"/>
      <c r="CD34" s="44"/>
      <c r="CE34" s="44"/>
      <c r="CF34" s="44">
        <v>142</v>
      </c>
      <c r="CG34" s="44"/>
      <c r="CH34" s="44"/>
      <c r="CI34" s="44"/>
      <c r="CJ34" s="42"/>
    </row>
    <row r="35" spans="1:88" ht="12" customHeight="1">
      <c r="A35" s="38"/>
      <c r="B35" s="39" t="s">
        <v>12</v>
      </c>
      <c r="C35" s="39"/>
      <c r="D35" s="39"/>
      <c r="E35" s="39"/>
      <c r="F35" s="39"/>
      <c r="G35" s="43">
        <f t="shared" si="22"/>
        <v>8140</v>
      </c>
      <c r="H35" s="44"/>
      <c r="I35" s="44"/>
      <c r="J35" s="44"/>
      <c r="K35" s="44"/>
      <c r="L35" s="44">
        <v>29</v>
      </c>
      <c r="M35" s="44"/>
      <c r="N35" s="44"/>
      <c r="O35" s="44"/>
      <c r="P35" s="44">
        <v>1</v>
      </c>
      <c r="Q35" s="44"/>
      <c r="R35" s="44"/>
      <c r="S35" s="44">
        <v>0</v>
      </c>
      <c r="T35" s="44"/>
      <c r="U35" s="44"/>
      <c r="V35" s="44">
        <v>655</v>
      </c>
      <c r="W35" s="44"/>
      <c r="X35" s="44"/>
      <c r="Y35" s="44"/>
      <c r="Z35" s="44">
        <v>2418</v>
      </c>
      <c r="AA35" s="44"/>
      <c r="AB35" s="44"/>
      <c r="AC35" s="44"/>
      <c r="AD35" s="44">
        <v>114</v>
      </c>
      <c r="AE35" s="44"/>
      <c r="AF35" s="44"/>
      <c r="AG35" s="44">
        <v>289</v>
      </c>
      <c r="AH35" s="44"/>
      <c r="AI35" s="44"/>
      <c r="AJ35" s="44"/>
      <c r="AK35" s="44">
        <v>569</v>
      </c>
      <c r="AL35" s="44"/>
      <c r="AM35" s="44"/>
      <c r="AN35" s="44"/>
      <c r="AO35" s="44">
        <v>1020</v>
      </c>
      <c r="AP35" s="44"/>
      <c r="AQ35" s="44"/>
      <c r="AR35" s="44"/>
      <c r="AS35" s="44">
        <v>199</v>
      </c>
      <c r="AT35" s="44"/>
      <c r="AU35" s="44"/>
      <c r="AV35" s="44"/>
      <c r="AW35" s="44">
        <v>150</v>
      </c>
      <c r="AX35" s="44"/>
      <c r="AY35" s="44"/>
      <c r="AZ35" s="44"/>
      <c r="BA35" s="44">
        <v>399</v>
      </c>
      <c r="BB35" s="44"/>
      <c r="BC35" s="44"/>
      <c r="BD35" s="44"/>
      <c r="BE35" s="44">
        <v>198</v>
      </c>
      <c r="BF35" s="44"/>
      <c r="BG35" s="44"/>
      <c r="BH35" s="44"/>
      <c r="BI35" s="44">
        <v>139</v>
      </c>
      <c r="BJ35" s="44"/>
      <c r="BK35" s="44"/>
      <c r="BL35" s="44"/>
      <c r="BM35" s="44">
        <v>374</v>
      </c>
      <c r="BN35" s="44"/>
      <c r="BO35" s="44"/>
      <c r="BP35" s="44"/>
      <c r="BQ35" s="44">
        <v>437</v>
      </c>
      <c r="BR35" s="44"/>
      <c r="BS35" s="44"/>
      <c r="BT35" s="44"/>
      <c r="BU35" s="44">
        <v>52</v>
      </c>
      <c r="BV35" s="44"/>
      <c r="BW35" s="44"/>
      <c r="BX35" s="44">
        <v>462</v>
      </c>
      <c r="BY35" s="44"/>
      <c r="BZ35" s="44"/>
      <c r="CA35" s="44"/>
      <c r="CB35" s="44">
        <v>527</v>
      </c>
      <c r="CC35" s="44"/>
      <c r="CD35" s="44"/>
      <c r="CE35" s="44"/>
      <c r="CF35" s="44">
        <v>108</v>
      </c>
      <c r="CG35" s="44"/>
      <c r="CH35" s="44"/>
      <c r="CI35" s="44"/>
      <c r="CJ35" s="42"/>
    </row>
    <row r="36" spans="1:88" ht="12" customHeight="1">
      <c r="A36" s="38"/>
      <c r="B36" s="39" t="s">
        <v>11</v>
      </c>
      <c r="C36" s="39"/>
      <c r="D36" s="39"/>
      <c r="E36" s="39"/>
      <c r="F36" s="39"/>
      <c r="G36" s="43">
        <f t="shared" si="22"/>
        <v>7862</v>
      </c>
      <c r="H36" s="44"/>
      <c r="I36" s="44"/>
      <c r="J36" s="44"/>
      <c r="K36" s="44"/>
      <c r="L36" s="44">
        <v>21</v>
      </c>
      <c r="M36" s="44"/>
      <c r="N36" s="44"/>
      <c r="O36" s="44"/>
      <c r="P36" s="44">
        <v>1</v>
      </c>
      <c r="Q36" s="44"/>
      <c r="R36" s="44"/>
      <c r="S36" s="44">
        <v>2</v>
      </c>
      <c r="T36" s="44"/>
      <c r="U36" s="44"/>
      <c r="V36" s="44">
        <v>535</v>
      </c>
      <c r="W36" s="44"/>
      <c r="X36" s="44"/>
      <c r="Y36" s="44"/>
      <c r="Z36" s="44">
        <v>2122</v>
      </c>
      <c r="AA36" s="44"/>
      <c r="AB36" s="44"/>
      <c r="AC36" s="44"/>
      <c r="AD36" s="44">
        <v>111</v>
      </c>
      <c r="AE36" s="44"/>
      <c r="AF36" s="44"/>
      <c r="AG36" s="44">
        <v>268</v>
      </c>
      <c r="AH36" s="44"/>
      <c r="AI36" s="44"/>
      <c r="AJ36" s="44"/>
      <c r="AK36" s="44">
        <v>612</v>
      </c>
      <c r="AL36" s="44"/>
      <c r="AM36" s="44"/>
      <c r="AN36" s="44"/>
      <c r="AO36" s="44">
        <v>916</v>
      </c>
      <c r="AP36" s="44"/>
      <c r="AQ36" s="44"/>
      <c r="AR36" s="44"/>
      <c r="AS36" s="44">
        <v>221</v>
      </c>
      <c r="AT36" s="44"/>
      <c r="AU36" s="44"/>
      <c r="AV36" s="44"/>
      <c r="AW36" s="44">
        <v>134</v>
      </c>
      <c r="AX36" s="44"/>
      <c r="AY36" s="44"/>
      <c r="AZ36" s="44"/>
      <c r="BA36" s="44">
        <v>335</v>
      </c>
      <c r="BB36" s="44"/>
      <c r="BC36" s="44"/>
      <c r="BD36" s="44"/>
      <c r="BE36" s="44">
        <v>197</v>
      </c>
      <c r="BF36" s="44"/>
      <c r="BG36" s="44"/>
      <c r="BH36" s="44"/>
      <c r="BI36" s="44">
        <v>143</v>
      </c>
      <c r="BJ36" s="44"/>
      <c r="BK36" s="44"/>
      <c r="BL36" s="44"/>
      <c r="BM36" s="44">
        <v>548</v>
      </c>
      <c r="BN36" s="44"/>
      <c r="BO36" s="44"/>
      <c r="BP36" s="44"/>
      <c r="BQ36" s="44">
        <v>479</v>
      </c>
      <c r="BR36" s="44"/>
      <c r="BS36" s="44"/>
      <c r="BT36" s="44"/>
      <c r="BU36" s="44">
        <v>54</v>
      </c>
      <c r="BV36" s="44"/>
      <c r="BW36" s="44"/>
      <c r="BX36" s="44">
        <v>504</v>
      </c>
      <c r="BY36" s="44"/>
      <c r="BZ36" s="44"/>
      <c r="CA36" s="44"/>
      <c r="CB36" s="44">
        <v>560</v>
      </c>
      <c r="CC36" s="44"/>
      <c r="CD36" s="44"/>
      <c r="CE36" s="44"/>
      <c r="CF36" s="44">
        <v>99</v>
      </c>
      <c r="CG36" s="44"/>
      <c r="CH36" s="44"/>
      <c r="CI36" s="44"/>
      <c r="CJ36" s="42"/>
    </row>
    <row r="37" spans="1:88" ht="12" customHeight="1">
      <c r="A37" s="38"/>
      <c r="B37" s="39" t="s">
        <v>10</v>
      </c>
      <c r="C37" s="39"/>
      <c r="D37" s="39"/>
      <c r="E37" s="39"/>
      <c r="F37" s="39"/>
      <c r="G37" s="43">
        <f t="shared" si="22"/>
        <v>6452</v>
      </c>
      <c r="H37" s="44"/>
      <c r="I37" s="44"/>
      <c r="J37" s="44"/>
      <c r="K37" s="44"/>
      <c r="L37" s="44">
        <v>40</v>
      </c>
      <c r="M37" s="44"/>
      <c r="N37" s="44"/>
      <c r="O37" s="44"/>
      <c r="P37" s="44">
        <v>3</v>
      </c>
      <c r="Q37" s="44"/>
      <c r="R37" s="44"/>
      <c r="S37" s="44">
        <v>0</v>
      </c>
      <c r="T37" s="44"/>
      <c r="U37" s="44"/>
      <c r="V37" s="44">
        <v>495</v>
      </c>
      <c r="W37" s="44"/>
      <c r="X37" s="44"/>
      <c r="Y37" s="44"/>
      <c r="Z37" s="44">
        <v>1253</v>
      </c>
      <c r="AA37" s="44"/>
      <c r="AB37" s="44"/>
      <c r="AC37" s="44"/>
      <c r="AD37" s="44">
        <v>97</v>
      </c>
      <c r="AE37" s="44"/>
      <c r="AF37" s="44"/>
      <c r="AG37" s="44">
        <v>167</v>
      </c>
      <c r="AH37" s="44"/>
      <c r="AI37" s="44"/>
      <c r="AJ37" s="44"/>
      <c r="AK37" s="44">
        <v>483</v>
      </c>
      <c r="AL37" s="44"/>
      <c r="AM37" s="44"/>
      <c r="AN37" s="44"/>
      <c r="AO37" s="44">
        <v>785</v>
      </c>
      <c r="AP37" s="44"/>
      <c r="AQ37" s="44"/>
      <c r="AR37" s="44"/>
      <c r="AS37" s="44">
        <v>177</v>
      </c>
      <c r="AT37" s="44"/>
      <c r="AU37" s="44"/>
      <c r="AV37" s="44"/>
      <c r="AW37" s="44">
        <v>186</v>
      </c>
      <c r="AX37" s="44"/>
      <c r="AY37" s="44"/>
      <c r="AZ37" s="44"/>
      <c r="BA37" s="44">
        <v>308</v>
      </c>
      <c r="BB37" s="44"/>
      <c r="BC37" s="44"/>
      <c r="BD37" s="44"/>
      <c r="BE37" s="44">
        <v>192</v>
      </c>
      <c r="BF37" s="44"/>
      <c r="BG37" s="44"/>
      <c r="BH37" s="44"/>
      <c r="BI37" s="44">
        <v>141</v>
      </c>
      <c r="BJ37" s="44"/>
      <c r="BK37" s="44"/>
      <c r="BL37" s="44"/>
      <c r="BM37" s="44">
        <v>545</v>
      </c>
      <c r="BN37" s="44"/>
      <c r="BO37" s="44"/>
      <c r="BP37" s="44"/>
      <c r="BQ37" s="44">
        <v>500</v>
      </c>
      <c r="BR37" s="44"/>
      <c r="BS37" s="44"/>
      <c r="BT37" s="44"/>
      <c r="BU37" s="44">
        <v>28</v>
      </c>
      <c r="BV37" s="44"/>
      <c r="BW37" s="44"/>
      <c r="BX37" s="44">
        <v>647</v>
      </c>
      <c r="BY37" s="44"/>
      <c r="BZ37" s="44"/>
      <c r="CA37" s="44"/>
      <c r="CB37" s="44">
        <v>359</v>
      </c>
      <c r="CC37" s="44"/>
      <c r="CD37" s="44"/>
      <c r="CE37" s="44"/>
      <c r="CF37" s="44">
        <v>46</v>
      </c>
      <c r="CG37" s="44"/>
      <c r="CH37" s="44"/>
      <c r="CI37" s="44"/>
      <c r="CJ37" s="42"/>
    </row>
    <row r="38" spans="1:88" ht="12" customHeight="1">
      <c r="A38" s="38"/>
      <c r="B38" s="39" t="s">
        <v>9</v>
      </c>
      <c r="C38" s="39"/>
      <c r="D38" s="39"/>
      <c r="E38" s="39"/>
      <c r="F38" s="39"/>
      <c r="G38" s="43">
        <f t="shared" si="22"/>
        <v>4548</v>
      </c>
      <c r="H38" s="44"/>
      <c r="I38" s="44"/>
      <c r="J38" s="44"/>
      <c r="K38" s="44"/>
      <c r="L38" s="44">
        <v>50</v>
      </c>
      <c r="M38" s="44"/>
      <c r="N38" s="44"/>
      <c r="O38" s="44"/>
      <c r="P38" s="44">
        <v>0</v>
      </c>
      <c r="Q38" s="44"/>
      <c r="R38" s="44"/>
      <c r="S38" s="44">
        <v>0</v>
      </c>
      <c r="T38" s="44"/>
      <c r="U38" s="44"/>
      <c r="V38" s="44">
        <v>401</v>
      </c>
      <c r="W38" s="44"/>
      <c r="X38" s="44"/>
      <c r="Y38" s="44"/>
      <c r="Z38" s="44">
        <v>570</v>
      </c>
      <c r="AA38" s="44"/>
      <c r="AB38" s="44"/>
      <c r="AC38" s="44"/>
      <c r="AD38" s="44">
        <v>23</v>
      </c>
      <c r="AE38" s="44"/>
      <c r="AF38" s="44"/>
      <c r="AG38" s="44">
        <v>52</v>
      </c>
      <c r="AH38" s="44"/>
      <c r="AI38" s="44"/>
      <c r="AJ38" s="44"/>
      <c r="AK38" s="44">
        <v>340</v>
      </c>
      <c r="AL38" s="44"/>
      <c r="AM38" s="44"/>
      <c r="AN38" s="44"/>
      <c r="AO38" s="44">
        <v>575</v>
      </c>
      <c r="AP38" s="44"/>
      <c r="AQ38" s="44"/>
      <c r="AR38" s="44"/>
      <c r="AS38" s="44">
        <v>65</v>
      </c>
      <c r="AT38" s="44"/>
      <c r="AU38" s="44"/>
      <c r="AV38" s="44"/>
      <c r="AW38" s="44">
        <v>264</v>
      </c>
      <c r="AX38" s="44"/>
      <c r="AY38" s="44"/>
      <c r="AZ38" s="44"/>
      <c r="BA38" s="44">
        <v>199</v>
      </c>
      <c r="BB38" s="44"/>
      <c r="BC38" s="44"/>
      <c r="BD38" s="44"/>
      <c r="BE38" s="44">
        <v>147</v>
      </c>
      <c r="BF38" s="44"/>
      <c r="BG38" s="44"/>
      <c r="BH38" s="44"/>
      <c r="BI38" s="44">
        <v>164</v>
      </c>
      <c r="BJ38" s="44"/>
      <c r="BK38" s="44"/>
      <c r="BL38" s="44"/>
      <c r="BM38" s="44">
        <v>333</v>
      </c>
      <c r="BN38" s="44"/>
      <c r="BO38" s="44"/>
      <c r="BP38" s="44"/>
      <c r="BQ38" s="44">
        <v>476</v>
      </c>
      <c r="BR38" s="44"/>
      <c r="BS38" s="44"/>
      <c r="BT38" s="44"/>
      <c r="BU38" s="44">
        <v>14</v>
      </c>
      <c r="BV38" s="44"/>
      <c r="BW38" s="44"/>
      <c r="BX38" s="44">
        <v>677</v>
      </c>
      <c r="BY38" s="44"/>
      <c r="BZ38" s="44"/>
      <c r="CA38" s="44"/>
      <c r="CB38" s="44">
        <v>141</v>
      </c>
      <c r="CC38" s="44"/>
      <c r="CD38" s="44"/>
      <c r="CE38" s="44"/>
      <c r="CF38" s="44">
        <v>57</v>
      </c>
      <c r="CG38" s="44"/>
      <c r="CH38" s="44"/>
      <c r="CI38" s="44"/>
      <c r="CJ38" s="42"/>
    </row>
    <row r="39" spans="1:88" ht="12" customHeight="1">
      <c r="A39" s="38"/>
      <c r="B39" s="39" t="s">
        <v>8</v>
      </c>
      <c r="C39" s="39"/>
      <c r="D39" s="39"/>
      <c r="E39" s="39"/>
      <c r="F39" s="39"/>
      <c r="G39" s="43">
        <f t="shared" si="22"/>
        <v>2922</v>
      </c>
      <c r="H39" s="44"/>
      <c r="I39" s="44"/>
      <c r="J39" s="44"/>
      <c r="K39" s="44"/>
      <c r="L39" s="44">
        <v>40</v>
      </c>
      <c r="M39" s="44"/>
      <c r="N39" s="44"/>
      <c r="O39" s="44"/>
      <c r="P39" s="44">
        <v>2</v>
      </c>
      <c r="Q39" s="44"/>
      <c r="R39" s="44"/>
      <c r="S39" s="44">
        <v>1</v>
      </c>
      <c r="T39" s="44"/>
      <c r="U39" s="44"/>
      <c r="V39" s="44">
        <v>308</v>
      </c>
      <c r="W39" s="44"/>
      <c r="X39" s="44"/>
      <c r="Y39" s="44"/>
      <c r="Z39" s="44">
        <v>294</v>
      </c>
      <c r="AA39" s="44"/>
      <c r="AB39" s="44"/>
      <c r="AC39" s="44"/>
      <c r="AD39" s="44">
        <v>8</v>
      </c>
      <c r="AE39" s="44"/>
      <c r="AF39" s="44"/>
      <c r="AG39" s="44">
        <v>28</v>
      </c>
      <c r="AH39" s="44"/>
      <c r="AI39" s="44"/>
      <c r="AJ39" s="44"/>
      <c r="AK39" s="44">
        <v>215</v>
      </c>
      <c r="AL39" s="44"/>
      <c r="AM39" s="44"/>
      <c r="AN39" s="44"/>
      <c r="AO39" s="44">
        <v>369</v>
      </c>
      <c r="AP39" s="44"/>
      <c r="AQ39" s="44"/>
      <c r="AR39" s="44"/>
      <c r="AS39" s="44">
        <v>22</v>
      </c>
      <c r="AT39" s="44"/>
      <c r="AU39" s="44"/>
      <c r="AV39" s="44"/>
      <c r="AW39" s="44">
        <v>162</v>
      </c>
      <c r="AX39" s="44"/>
      <c r="AY39" s="44"/>
      <c r="AZ39" s="44"/>
      <c r="BA39" s="44">
        <v>137</v>
      </c>
      <c r="BB39" s="44"/>
      <c r="BC39" s="44"/>
      <c r="BD39" s="44"/>
      <c r="BE39" s="44">
        <v>125</v>
      </c>
      <c r="BF39" s="44"/>
      <c r="BG39" s="44"/>
      <c r="BH39" s="44"/>
      <c r="BI39" s="44">
        <v>135</v>
      </c>
      <c r="BJ39" s="44"/>
      <c r="BK39" s="44"/>
      <c r="BL39" s="44"/>
      <c r="BM39" s="44">
        <v>151</v>
      </c>
      <c r="BN39" s="44"/>
      <c r="BO39" s="44"/>
      <c r="BP39" s="44"/>
      <c r="BQ39" s="44">
        <v>307</v>
      </c>
      <c r="BR39" s="44"/>
      <c r="BS39" s="44"/>
      <c r="BT39" s="44"/>
      <c r="BU39" s="44">
        <v>5</v>
      </c>
      <c r="BV39" s="44"/>
      <c r="BW39" s="44"/>
      <c r="BX39" s="44">
        <v>522</v>
      </c>
      <c r="BY39" s="44"/>
      <c r="BZ39" s="44"/>
      <c r="CA39" s="44"/>
      <c r="CB39" s="44">
        <v>46</v>
      </c>
      <c r="CC39" s="44"/>
      <c r="CD39" s="44"/>
      <c r="CE39" s="44"/>
      <c r="CF39" s="44">
        <v>45</v>
      </c>
      <c r="CG39" s="44"/>
      <c r="CH39" s="44"/>
      <c r="CI39" s="44"/>
      <c r="CJ39" s="42"/>
    </row>
    <row r="40" spans="1:88" ht="12" customHeight="1">
      <c r="A40" s="38"/>
      <c r="B40" s="39" t="s">
        <v>7</v>
      </c>
      <c r="C40" s="39"/>
      <c r="D40" s="39"/>
      <c r="E40" s="39"/>
      <c r="F40" s="39"/>
      <c r="G40" s="43">
        <f t="shared" si="22"/>
        <v>928</v>
      </c>
      <c r="H40" s="44"/>
      <c r="I40" s="44"/>
      <c r="J40" s="44"/>
      <c r="K40" s="44"/>
      <c r="L40" s="44">
        <v>2</v>
      </c>
      <c r="M40" s="44"/>
      <c r="N40" s="44"/>
      <c r="O40" s="44"/>
      <c r="P40" s="44">
        <v>0</v>
      </c>
      <c r="Q40" s="44"/>
      <c r="R40" s="44"/>
      <c r="S40" s="44">
        <v>0</v>
      </c>
      <c r="T40" s="44"/>
      <c r="U40" s="44"/>
      <c r="V40" s="44">
        <v>91</v>
      </c>
      <c r="W40" s="44"/>
      <c r="X40" s="44"/>
      <c r="Y40" s="44"/>
      <c r="Z40" s="44">
        <v>115</v>
      </c>
      <c r="AA40" s="44"/>
      <c r="AB40" s="44"/>
      <c r="AC40" s="44"/>
      <c r="AD40" s="44">
        <v>0</v>
      </c>
      <c r="AE40" s="44"/>
      <c r="AF40" s="44"/>
      <c r="AG40" s="44">
        <v>9</v>
      </c>
      <c r="AH40" s="44"/>
      <c r="AI40" s="44"/>
      <c r="AJ40" s="44"/>
      <c r="AK40" s="44">
        <v>48</v>
      </c>
      <c r="AL40" s="44"/>
      <c r="AM40" s="44"/>
      <c r="AN40" s="44"/>
      <c r="AO40" s="44">
        <v>135</v>
      </c>
      <c r="AP40" s="44"/>
      <c r="AQ40" s="44"/>
      <c r="AR40" s="44"/>
      <c r="AS40" s="44">
        <v>10</v>
      </c>
      <c r="AT40" s="44"/>
      <c r="AU40" s="44"/>
      <c r="AV40" s="44"/>
      <c r="AW40" s="44">
        <v>59</v>
      </c>
      <c r="AX40" s="44"/>
      <c r="AY40" s="44"/>
      <c r="AZ40" s="44"/>
      <c r="BA40" s="44">
        <v>55</v>
      </c>
      <c r="BB40" s="44"/>
      <c r="BC40" s="44"/>
      <c r="BD40" s="44"/>
      <c r="BE40" s="44">
        <v>36</v>
      </c>
      <c r="BF40" s="44"/>
      <c r="BG40" s="44"/>
      <c r="BH40" s="44"/>
      <c r="BI40" s="44">
        <v>47</v>
      </c>
      <c r="BJ40" s="44"/>
      <c r="BK40" s="44"/>
      <c r="BL40" s="44"/>
      <c r="BM40" s="44">
        <v>46</v>
      </c>
      <c r="BN40" s="44"/>
      <c r="BO40" s="44"/>
      <c r="BP40" s="44"/>
      <c r="BQ40" s="44">
        <v>90</v>
      </c>
      <c r="BR40" s="44"/>
      <c r="BS40" s="44"/>
      <c r="BT40" s="44"/>
      <c r="BU40" s="44">
        <v>1</v>
      </c>
      <c r="BV40" s="44"/>
      <c r="BW40" s="44"/>
      <c r="BX40" s="44">
        <v>154</v>
      </c>
      <c r="BY40" s="44"/>
      <c r="BZ40" s="44"/>
      <c r="CA40" s="44"/>
      <c r="CB40" s="44">
        <v>11</v>
      </c>
      <c r="CC40" s="44"/>
      <c r="CD40" s="44"/>
      <c r="CE40" s="44"/>
      <c r="CF40" s="44">
        <v>19</v>
      </c>
      <c r="CG40" s="44"/>
      <c r="CH40" s="44"/>
      <c r="CI40" s="44"/>
      <c r="CJ40" s="42"/>
    </row>
    <row r="41" spans="1:88" ht="12" customHeight="1">
      <c r="A41" s="38"/>
      <c r="B41" s="39" t="s">
        <v>6</v>
      </c>
      <c r="C41" s="39"/>
      <c r="D41" s="39"/>
      <c r="E41" s="39"/>
      <c r="F41" s="39"/>
      <c r="G41" s="43">
        <f t="shared" si="22"/>
        <v>259</v>
      </c>
      <c r="H41" s="44"/>
      <c r="I41" s="44"/>
      <c r="J41" s="44"/>
      <c r="K41" s="44"/>
      <c r="L41" s="44">
        <v>4</v>
      </c>
      <c r="M41" s="44"/>
      <c r="N41" s="44"/>
      <c r="O41" s="44"/>
      <c r="P41" s="44">
        <v>0</v>
      </c>
      <c r="Q41" s="44"/>
      <c r="R41" s="44"/>
      <c r="S41" s="44">
        <v>0</v>
      </c>
      <c r="T41" s="44"/>
      <c r="U41" s="44"/>
      <c r="V41" s="44">
        <v>24</v>
      </c>
      <c r="W41" s="44"/>
      <c r="X41" s="44"/>
      <c r="Y41" s="44"/>
      <c r="Z41" s="44">
        <v>32</v>
      </c>
      <c r="AA41" s="44"/>
      <c r="AB41" s="44"/>
      <c r="AC41" s="44"/>
      <c r="AD41" s="44">
        <v>1</v>
      </c>
      <c r="AE41" s="44"/>
      <c r="AF41" s="44"/>
      <c r="AG41" s="44">
        <v>4</v>
      </c>
      <c r="AH41" s="44"/>
      <c r="AI41" s="44"/>
      <c r="AJ41" s="44"/>
      <c r="AK41" s="44">
        <v>8</v>
      </c>
      <c r="AL41" s="44"/>
      <c r="AM41" s="44"/>
      <c r="AN41" s="44"/>
      <c r="AO41" s="44">
        <v>35</v>
      </c>
      <c r="AP41" s="44"/>
      <c r="AQ41" s="44"/>
      <c r="AR41" s="44"/>
      <c r="AS41" s="44">
        <v>3</v>
      </c>
      <c r="AT41" s="44"/>
      <c r="AU41" s="44"/>
      <c r="AV41" s="44"/>
      <c r="AW41" s="44">
        <v>16</v>
      </c>
      <c r="AX41" s="44"/>
      <c r="AY41" s="44"/>
      <c r="AZ41" s="44"/>
      <c r="BA41" s="44">
        <v>16</v>
      </c>
      <c r="BB41" s="44"/>
      <c r="BC41" s="44"/>
      <c r="BD41" s="44"/>
      <c r="BE41" s="44">
        <v>6</v>
      </c>
      <c r="BF41" s="44"/>
      <c r="BG41" s="44"/>
      <c r="BH41" s="44"/>
      <c r="BI41" s="44">
        <v>11</v>
      </c>
      <c r="BJ41" s="44"/>
      <c r="BK41" s="44"/>
      <c r="BL41" s="44"/>
      <c r="BM41" s="44">
        <v>8</v>
      </c>
      <c r="BN41" s="44"/>
      <c r="BO41" s="44"/>
      <c r="BP41" s="44"/>
      <c r="BQ41" s="44">
        <v>26</v>
      </c>
      <c r="BR41" s="44"/>
      <c r="BS41" s="44"/>
      <c r="BT41" s="44"/>
      <c r="BU41" s="44">
        <v>1</v>
      </c>
      <c r="BV41" s="44"/>
      <c r="BW41" s="44"/>
      <c r="BX41" s="44">
        <v>51</v>
      </c>
      <c r="BY41" s="44"/>
      <c r="BZ41" s="44"/>
      <c r="CA41" s="44"/>
      <c r="CB41" s="44">
        <v>1</v>
      </c>
      <c r="CC41" s="44"/>
      <c r="CD41" s="44"/>
      <c r="CE41" s="44"/>
      <c r="CF41" s="44">
        <v>12</v>
      </c>
      <c r="CG41" s="44"/>
      <c r="CH41" s="44"/>
      <c r="CI41" s="44"/>
      <c r="CJ41" s="42"/>
    </row>
    <row r="42" spans="1:88" ht="12" customHeight="1">
      <c r="A42" s="38"/>
      <c r="B42" s="39" t="s">
        <v>5</v>
      </c>
      <c r="C42" s="39"/>
      <c r="D42" s="39"/>
      <c r="E42" s="39"/>
      <c r="F42" s="39"/>
      <c r="G42" s="43">
        <f t="shared" si="22"/>
        <v>85</v>
      </c>
      <c r="H42" s="44"/>
      <c r="I42" s="44"/>
      <c r="J42" s="44"/>
      <c r="K42" s="44"/>
      <c r="L42" s="44">
        <v>0</v>
      </c>
      <c r="M42" s="44"/>
      <c r="N42" s="44"/>
      <c r="O42" s="44"/>
      <c r="P42" s="44">
        <v>0</v>
      </c>
      <c r="Q42" s="44"/>
      <c r="R42" s="44"/>
      <c r="S42" s="44">
        <v>0</v>
      </c>
      <c r="T42" s="44"/>
      <c r="U42" s="44"/>
      <c r="V42" s="44">
        <v>10</v>
      </c>
      <c r="W42" s="44"/>
      <c r="X42" s="44"/>
      <c r="Y42" s="44"/>
      <c r="Z42" s="44">
        <v>14</v>
      </c>
      <c r="AA42" s="44"/>
      <c r="AB42" s="44"/>
      <c r="AC42" s="44"/>
      <c r="AD42" s="44">
        <v>0</v>
      </c>
      <c r="AE42" s="44"/>
      <c r="AF42" s="44"/>
      <c r="AG42" s="44">
        <v>2</v>
      </c>
      <c r="AH42" s="44"/>
      <c r="AI42" s="44"/>
      <c r="AJ42" s="44"/>
      <c r="AK42" s="44">
        <v>0</v>
      </c>
      <c r="AL42" s="44"/>
      <c r="AM42" s="44"/>
      <c r="AN42" s="44"/>
      <c r="AO42" s="44">
        <v>7</v>
      </c>
      <c r="AP42" s="44"/>
      <c r="AQ42" s="44"/>
      <c r="AR42" s="44"/>
      <c r="AS42" s="44">
        <v>0</v>
      </c>
      <c r="AT42" s="44"/>
      <c r="AU42" s="44"/>
      <c r="AV42" s="44"/>
      <c r="AW42" s="44">
        <v>6</v>
      </c>
      <c r="AX42" s="44"/>
      <c r="AY42" s="44"/>
      <c r="AZ42" s="44"/>
      <c r="BA42" s="44">
        <v>9</v>
      </c>
      <c r="BB42" s="44"/>
      <c r="BC42" s="44"/>
      <c r="BD42" s="44"/>
      <c r="BE42" s="44">
        <v>3</v>
      </c>
      <c r="BF42" s="44"/>
      <c r="BG42" s="44"/>
      <c r="BH42" s="44"/>
      <c r="BI42" s="44">
        <v>2</v>
      </c>
      <c r="BJ42" s="44"/>
      <c r="BK42" s="44"/>
      <c r="BL42" s="44"/>
      <c r="BM42" s="44">
        <v>3</v>
      </c>
      <c r="BN42" s="44"/>
      <c r="BO42" s="44"/>
      <c r="BP42" s="44"/>
      <c r="BQ42" s="44">
        <v>10</v>
      </c>
      <c r="BR42" s="44"/>
      <c r="BS42" s="44"/>
      <c r="BT42" s="44"/>
      <c r="BU42" s="44">
        <v>0</v>
      </c>
      <c r="BV42" s="44"/>
      <c r="BW42" s="44"/>
      <c r="BX42" s="44">
        <v>14</v>
      </c>
      <c r="BY42" s="44"/>
      <c r="BZ42" s="44"/>
      <c r="CA42" s="44"/>
      <c r="CB42" s="44">
        <v>0</v>
      </c>
      <c r="CC42" s="44"/>
      <c r="CD42" s="44"/>
      <c r="CE42" s="44"/>
      <c r="CF42" s="44">
        <v>5</v>
      </c>
      <c r="CG42" s="44"/>
      <c r="CH42" s="44"/>
      <c r="CI42" s="44"/>
      <c r="CJ42" s="42"/>
    </row>
    <row r="43" spans="1:88" ht="12" customHeight="1">
      <c r="A43" s="38"/>
      <c r="B43" s="39" t="s">
        <v>4</v>
      </c>
      <c r="C43" s="39"/>
      <c r="D43" s="39"/>
      <c r="E43" s="39"/>
      <c r="F43" s="39"/>
      <c r="G43" s="45">
        <v>47.2</v>
      </c>
      <c r="H43" s="46"/>
      <c r="I43" s="46"/>
      <c r="J43" s="46"/>
      <c r="K43" s="46"/>
      <c r="L43" s="46">
        <v>51.25</v>
      </c>
      <c r="M43" s="46"/>
      <c r="N43" s="46"/>
      <c r="O43" s="46"/>
      <c r="P43" s="46">
        <v>54.9</v>
      </c>
      <c r="Q43" s="46"/>
      <c r="R43" s="46"/>
      <c r="S43" s="46">
        <v>54.66</v>
      </c>
      <c r="T43" s="46"/>
      <c r="U43" s="46"/>
      <c r="V43" s="46">
        <v>49.05</v>
      </c>
      <c r="W43" s="46"/>
      <c r="X43" s="46"/>
      <c r="Y43" s="46"/>
      <c r="Z43" s="46">
        <v>46.26</v>
      </c>
      <c r="AA43" s="46"/>
      <c r="AB43" s="46"/>
      <c r="AC43" s="46"/>
      <c r="AD43" s="46">
        <v>47.88</v>
      </c>
      <c r="AE43" s="46"/>
      <c r="AF43" s="46"/>
      <c r="AG43" s="46">
        <v>45.41</v>
      </c>
      <c r="AH43" s="46"/>
      <c r="AI43" s="46"/>
      <c r="AJ43" s="46"/>
      <c r="AK43" s="46">
        <v>49.14</v>
      </c>
      <c r="AL43" s="46"/>
      <c r="AM43" s="46"/>
      <c r="AN43" s="46"/>
      <c r="AO43" s="46">
        <v>45.4</v>
      </c>
      <c r="AP43" s="46"/>
      <c r="AQ43" s="46"/>
      <c r="AR43" s="46"/>
      <c r="AS43" s="46">
        <v>46.53</v>
      </c>
      <c r="AT43" s="46"/>
      <c r="AU43" s="46"/>
      <c r="AV43" s="46"/>
      <c r="AW43" s="46">
        <v>53.62</v>
      </c>
      <c r="AX43" s="46"/>
      <c r="AY43" s="46"/>
      <c r="AZ43" s="46"/>
      <c r="BA43" s="46">
        <v>48.53</v>
      </c>
      <c r="BB43" s="46"/>
      <c r="BC43" s="46"/>
      <c r="BD43" s="46"/>
      <c r="BE43" s="46">
        <v>40.17</v>
      </c>
      <c r="BF43" s="46"/>
      <c r="BG43" s="46"/>
      <c r="BH43" s="46"/>
      <c r="BI43" s="46">
        <v>47.85</v>
      </c>
      <c r="BJ43" s="46"/>
      <c r="BK43" s="46"/>
      <c r="BL43" s="46"/>
      <c r="BM43" s="46">
        <v>47.38</v>
      </c>
      <c r="BN43" s="46"/>
      <c r="BO43" s="46"/>
      <c r="BP43" s="46"/>
      <c r="BQ43" s="46">
        <v>47.58</v>
      </c>
      <c r="BR43" s="46"/>
      <c r="BS43" s="46"/>
      <c r="BT43" s="46"/>
      <c r="BU43" s="46">
        <v>45.87</v>
      </c>
      <c r="BV43" s="46"/>
      <c r="BW43" s="46"/>
      <c r="BX43" s="46">
        <v>53.49</v>
      </c>
      <c r="BY43" s="46"/>
      <c r="BZ43" s="46"/>
      <c r="CA43" s="46"/>
      <c r="CB43" s="46">
        <v>45.22</v>
      </c>
      <c r="CC43" s="46"/>
      <c r="CD43" s="46"/>
      <c r="CE43" s="46"/>
      <c r="CF43" s="46">
        <v>43.54</v>
      </c>
      <c r="CG43" s="46"/>
      <c r="CH43" s="46"/>
      <c r="CI43" s="46"/>
      <c r="CJ43" s="42"/>
    </row>
    <row r="44" spans="1:88" ht="12" customHeight="1">
      <c r="A44" s="38" t="s">
        <v>3</v>
      </c>
      <c r="B44" s="39"/>
      <c r="C44" s="39"/>
      <c r="D44" s="39"/>
      <c r="E44" s="39"/>
      <c r="F44" s="39"/>
      <c r="G44" s="43">
        <f>SUM(L44:CI44)</f>
        <v>8742</v>
      </c>
      <c r="H44" s="44"/>
      <c r="I44" s="44"/>
      <c r="J44" s="44"/>
      <c r="K44" s="44"/>
      <c r="L44" s="44">
        <v>96</v>
      </c>
      <c r="M44" s="44"/>
      <c r="N44" s="44"/>
      <c r="O44" s="44"/>
      <c r="P44" s="44">
        <v>2</v>
      </c>
      <c r="Q44" s="44"/>
      <c r="R44" s="44"/>
      <c r="S44" s="44">
        <v>1</v>
      </c>
      <c r="T44" s="44"/>
      <c r="U44" s="44"/>
      <c r="V44" s="44">
        <v>834</v>
      </c>
      <c r="W44" s="44"/>
      <c r="X44" s="44"/>
      <c r="Y44" s="44"/>
      <c r="Z44" s="44">
        <v>1025</v>
      </c>
      <c r="AA44" s="44"/>
      <c r="AB44" s="44"/>
      <c r="AC44" s="44"/>
      <c r="AD44" s="44">
        <v>32</v>
      </c>
      <c r="AE44" s="44"/>
      <c r="AF44" s="44"/>
      <c r="AG44" s="44">
        <v>95</v>
      </c>
      <c r="AH44" s="44"/>
      <c r="AI44" s="44"/>
      <c r="AJ44" s="44"/>
      <c r="AK44" s="44">
        <v>611</v>
      </c>
      <c r="AL44" s="44"/>
      <c r="AM44" s="44"/>
      <c r="AN44" s="44"/>
      <c r="AO44" s="44">
        <v>1121</v>
      </c>
      <c r="AP44" s="44"/>
      <c r="AQ44" s="44"/>
      <c r="AR44" s="44"/>
      <c r="AS44" s="44">
        <v>100</v>
      </c>
      <c r="AT44" s="44"/>
      <c r="AU44" s="44"/>
      <c r="AV44" s="44"/>
      <c r="AW44" s="44">
        <v>507</v>
      </c>
      <c r="AX44" s="44"/>
      <c r="AY44" s="44"/>
      <c r="AZ44" s="44"/>
      <c r="BA44" s="44">
        <v>416</v>
      </c>
      <c r="BB44" s="44"/>
      <c r="BC44" s="44"/>
      <c r="BD44" s="44"/>
      <c r="BE44" s="44">
        <v>317</v>
      </c>
      <c r="BF44" s="44"/>
      <c r="BG44" s="44"/>
      <c r="BH44" s="44"/>
      <c r="BI44" s="44">
        <v>359</v>
      </c>
      <c r="BJ44" s="44"/>
      <c r="BK44" s="44"/>
      <c r="BL44" s="44"/>
      <c r="BM44" s="44">
        <v>541</v>
      </c>
      <c r="BN44" s="44"/>
      <c r="BO44" s="44"/>
      <c r="BP44" s="44"/>
      <c r="BQ44" s="44">
        <v>909</v>
      </c>
      <c r="BR44" s="44"/>
      <c r="BS44" s="44"/>
      <c r="BT44" s="44"/>
      <c r="BU44" s="44">
        <v>21</v>
      </c>
      <c r="BV44" s="44"/>
      <c r="BW44" s="44"/>
      <c r="BX44" s="44">
        <v>1418</v>
      </c>
      <c r="BY44" s="44"/>
      <c r="BZ44" s="44"/>
      <c r="CA44" s="44"/>
      <c r="CB44" s="44">
        <v>199</v>
      </c>
      <c r="CC44" s="44"/>
      <c r="CD44" s="44"/>
      <c r="CE44" s="44"/>
      <c r="CF44" s="44">
        <v>138</v>
      </c>
      <c r="CG44" s="44"/>
      <c r="CH44" s="44"/>
      <c r="CI44" s="44"/>
      <c r="CJ44" s="42"/>
    </row>
    <row r="45" spans="1:88" ht="12" customHeight="1">
      <c r="A45" s="38" t="s">
        <v>2</v>
      </c>
      <c r="B45" s="39"/>
      <c r="C45" s="39"/>
      <c r="D45" s="39"/>
      <c r="E45" s="39"/>
      <c r="F45" s="39"/>
      <c r="G45" s="43">
        <f t="shared" ref="G45:G46" si="23">SUM(L45:CI45)</f>
        <v>7470</v>
      </c>
      <c r="H45" s="44"/>
      <c r="I45" s="44"/>
      <c r="J45" s="44"/>
      <c r="K45" s="44"/>
      <c r="L45" s="44">
        <f>96-6</f>
        <v>90</v>
      </c>
      <c r="M45" s="44"/>
      <c r="N45" s="44"/>
      <c r="O45" s="44"/>
      <c r="P45" s="44">
        <v>2</v>
      </c>
      <c r="Q45" s="44"/>
      <c r="R45" s="44"/>
      <c r="S45" s="44">
        <v>1</v>
      </c>
      <c r="T45" s="44"/>
      <c r="U45" s="44"/>
      <c r="V45" s="44">
        <f>834-125</f>
        <v>709</v>
      </c>
      <c r="W45" s="44"/>
      <c r="X45" s="44"/>
      <c r="Y45" s="44"/>
      <c r="Z45" s="44">
        <f>1025-161</f>
        <v>864</v>
      </c>
      <c r="AA45" s="44"/>
      <c r="AB45" s="44"/>
      <c r="AC45" s="44"/>
      <c r="AD45" s="44">
        <f>32-1</f>
        <v>31</v>
      </c>
      <c r="AE45" s="44"/>
      <c r="AF45" s="44"/>
      <c r="AG45" s="44">
        <f>95-15</f>
        <v>80</v>
      </c>
      <c r="AH45" s="44"/>
      <c r="AI45" s="44"/>
      <c r="AJ45" s="44"/>
      <c r="AK45" s="44">
        <f>611-56</f>
        <v>555</v>
      </c>
      <c r="AL45" s="44"/>
      <c r="AM45" s="44"/>
      <c r="AN45" s="44"/>
      <c r="AO45" s="44">
        <f>1121-177</f>
        <v>944</v>
      </c>
      <c r="AP45" s="44"/>
      <c r="AQ45" s="44"/>
      <c r="AR45" s="44"/>
      <c r="AS45" s="44">
        <f>100-13</f>
        <v>87</v>
      </c>
      <c r="AT45" s="44"/>
      <c r="AU45" s="44"/>
      <c r="AV45" s="44"/>
      <c r="AW45" s="44">
        <f>507-81</f>
        <v>426</v>
      </c>
      <c r="AX45" s="44"/>
      <c r="AY45" s="44"/>
      <c r="AZ45" s="44"/>
      <c r="BA45" s="44">
        <f>416-80</f>
        <v>336</v>
      </c>
      <c r="BB45" s="44"/>
      <c r="BC45" s="44"/>
      <c r="BD45" s="44"/>
      <c r="BE45" s="44">
        <f>317-45</f>
        <v>272</v>
      </c>
      <c r="BF45" s="44"/>
      <c r="BG45" s="44"/>
      <c r="BH45" s="44"/>
      <c r="BI45" s="44">
        <f>359-60</f>
        <v>299</v>
      </c>
      <c r="BJ45" s="44"/>
      <c r="BK45" s="44"/>
      <c r="BL45" s="44"/>
      <c r="BM45" s="44">
        <f>541-57</f>
        <v>484</v>
      </c>
      <c r="BN45" s="44"/>
      <c r="BO45" s="44"/>
      <c r="BP45" s="44"/>
      <c r="BQ45" s="44">
        <f>909-126</f>
        <v>783</v>
      </c>
      <c r="BR45" s="44"/>
      <c r="BS45" s="44"/>
      <c r="BT45" s="44"/>
      <c r="BU45" s="44">
        <f>21-2</f>
        <v>19</v>
      </c>
      <c r="BV45" s="44"/>
      <c r="BW45" s="44"/>
      <c r="BX45" s="44">
        <f>1418-219</f>
        <v>1199</v>
      </c>
      <c r="BY45" s="44"/>
      <c r="BZ45" s="44"/>
      <c r="CA45" s="44"/>
      <c r="CB45" s="44">
        <f>199-12</f>
        <v>187</v>
      </c>
      <c r="CC45" s="44"/>
      <c r="CD45" s="44"/>
      <c r="CE45" s="44"/>
      <c r="CF45" s="44">
        <f>138-36</f>
        <v>102</v>
      </c>
      <c r="CG45" s="44"/>
      <c r="CH45" s="44"/>
      <c r="CI45" s="44"/>
      <c r="CJ45" s="42"/>
    </row>
    <row r="46" spans="1:88" ht="12" customHeight="1">
      <c r="A46" s="38" t="s">
        <v>1</v>
      </c>
      <c r="B46" s="39"/>
      <c r="C46" s="39"/>
      <c r="D46" s="39"/>
      <c r="E46" s="39"/>
      <c r="F46" s="39"/>
      <c r="G46" s="43">
        <f t="shared" si="23"/>
        <v>1272</v>
      </c>
      <c r="H46" s="44"/>
      <c r="I46" s="44"/>
      <c r="J46" s="44"/>
      <c r="K46" s="44"/>
      <c r="L46" s="44">
        <v>6</v>
      </c>
      <c r="M46" s="44"/>
      <c r="N46" s="44"/>
      <c r="O46" s="44"/>
      <c r="P46" s="44">
        <v>0</v>
      </c>
      <c r="Q46" s="44"/>
      <c r="R46" s="44"/>
      <c r="S46" s="44">
        <v>0</v>
      </c>
      <c r="T46" s="44"/>
      <c r="U46" s="44"/>
      <c r="V46" s="44">
        <v>125</v>
      </c>
      <c r="W46" s="44"/>
      <c r="X46" s="44"/>
      <c r="Y46" s="44"/>
      <c r="Z46" s="44">
        <v>161</v>
      </c>
      <c r="AA46" s="44"/>
      <c r="AB46" s="44"/>
      <c r="AC46" s="44"/>
      <c r="AD46" s="44">
        <v>1</v>
      </c>
      <c r="AE46" s="44"/>
      <c r="AF46" s="44"/>
      <c r="AG46" s="44">
        <v>15</v>
      </c>
      <c r="AH46" s="44"/>
      <c r="AI46" s="44"/>
      <c r="AJ46" s="44"/>
      <c r="AK46" s="44">
        <v>56</v>
      </c>
      <c r="AL46" s="44"/>
      <c r="AM46" s="44"/>
      <c r="AN46" s="44"/>
      <c r="AO46" s="44">
        <v>177</v>
      </c>
      <c r="AP46" s="44"/>
      <c r="AQ46" s="44"/>
      <c r="AR46" s="44"/>
      <c r="AS46" s="44">
        <v>13</v>
      </c>
      <c r="AT46" s="44"/>
      <c r="AU46" s="44"/>
      <c r="AV46" s="44"/>
      <c r="AW46" s="44">
        <v>81</v>
      </c>
      <c r="AX46" s="44"/>
      <c r="AY46" s="44"/>
      <c r="AZ46" s="44"/>
      <c r="BA46" s="44">
        <v>80</v>
      </c>
      <c r="BB46" s="44"/>
      <c r="BC46" s="44"/>
      <c r="BD46" s="44"/>
      <c r="BE46" s="44">
        <v>45</v>
      </c>
      <c r="BF46" s="44"/>
      <c r="BG46" s="44"/>
      <c r="BH46" s="44"/>
      <c r="BI46" s="44">
        <v>60</v>
      </c>
      <c r="BJ46" s="44"/>
      <c r="BK46" s="44"/>
      <c r="BL46" s="44"/>
      <c r="BM46" s="44">
        <v>57</v>
      </c>
      <c r="BN46" s="44"/>
      <c r="BO46" s="44"/>
      <c r="BP46" s="44"/>
      <c r="BQ46" s="44">
        <v>126</v>
      </c>
      <c r="BR46" s="44"/>
      <c r="BS46" s="44"/>
      <c r="BT46" s="44"/>
      <c r="BU46" s="44">
        <v>2</v>
      </c>
      <c r="BV46" s="44"/>
      <c r="BW46" s="44"/>
      <c r="BX46" s="44">
        <v>219</v>
      </c>
      <c r="BY46" s="44"/>
      <c r="BZ46" s="44"/>
      <c r="CA46" s="44"/>
      <c r="CB46" s="44">
        <v>12</v>
      </c>
      <c r="CC46" s="44"/>
      <c r="CD46" s="44"/>
      <c r="CE46" s="44"/>
      <c r="CF46" s="44">
        <v>36</v>
      </c>
      <c r="CG46" s="44"/>
      <c r="CH46" s="44"/>
      <c r="CI46" s="44"/>
      <c r="CJ46" s="42"/>
    </row>
    <row r="47" spans="1:88" ht="12" customHeight="1">
      <c r="A47" s="47"/>
      <c r="B47" s="39" t="s">
        <v>20</v>
      </c>
      <c r="C47" s="39"/>
      <c r="D47" s="39"/>
      <c r="E47" s="39"/>
      <c r="F47" s="39"/>
      <c r="G47" s="43">
        <f>SUM(L47:CI47)</f>
        <v>62576</v>
      </c>
      <c r="H47" s="44"/>
      <c r="I47" s="44"/>
      <c r="J47" s="44"/>
      <c r="K47" s="44"/>
      <c r="L47" s="44">
        <f>SUM(L48:O62)</f>
        <v>160</v>
      </c>
      <c r="M47" s="44"/>
      <c r="N47" s="44"/>
      <c r="O47" s="44"/>
      <c r="P47" s="44">
        <f>SUM(P48:R62)</f>
        <v>2</v>
      </c>
      <c r="Q47" s="44"/>
      <c r="R47" s="44"/>
      <c r="S47" s="44">
        <f>SUM(S48:U62)</f>
        <v>2</v>
      </c>
      <c r="T47" s="44"/>
      <c r="U47" s="44"/>
      <c r="V47" s="44">
        <f>SUM(V48:Y62)</f>
        <v>1380</v>
      </c>
      <c r="W47" s="44"/>
      <c r="X47" s="44"/>
      <c r="Y47" s="44"/>
      <c r="Z47" s="44">
        <f>SUM(Z48:AC62)</f>
        <v>5765</v>
      </c>
      <c r="AA47" s="44"/>
      <c r="AB47" s="44"/>
      <c r="AC47" s="44"/>
      <c r="AD47" s="44">
        <f>SUM(AD48:AF62)</f>
        <v>101</v>
      </c>
      <c r="AE47" s="44"/>
      <c r="AF47" s="44"/>
      <c r="AG47" s="44">
        <f>SUM(AG48:AJ62)</f>
        <v>869</v>
      </c>
      <c r="AH47" s="44"/>
      <c r="AI47" s="44"/>
      <c r="AJ47" s="44"/>
      <c r="AK47" s="44">
        <f>SUM(AK48:AN62)</f>
        <v>1093</v>
      </c>
      <c r="AL47" s="44"/>
      <c r="AM47" s="44"/>
      <c r="AN47" s="44"/>
      <c r="AO47" s="44">
        <f>SUM(AO48:AR62)</f>
        <v>12454</v>
      </c>
      <c r="AP47" s="44"/>
      <c r="AQ47" s="44"/>
      <c r="AR47" s="44"/>
      <c r="AS47" s="44">
        <f>SUM(AS48:AV62)</f>
        <v>2129</v>
      </c>
      <c r="AT47" s="44"/>
      <c r="AU47" s="44"/>
      <c r="AV47" s="44"/>
      <c r="AW47" s="44">
        <f>SUM(AW48:AZ62)</f>
        <v>986</v>
      </c>
      <c r="AX47" s="44"/>
      <c r="AY47" s="44"/>
      <c r="AZ47" s="44"/>
      <c r="BA47" s="44">
        <f>SUM(BA48:BD62)</f>
        <v>1782</v>
      </c>
      <c r="BB47" s="44"/>
      <c r="BC47" s="44"/>
      <c r="BD47" s="44"/>
      <c r="BE47" s="44">
        <f>SUM(BE48:BH62)</f>
        <v>5134</v>
      </c>
      <c r="BF47" s="44"/>
      <c r="BG47" s="44"/>
      <c r="BH47" s="44"/>
      <c r="BI47" s="44">
        <f>SUM(BI48:BL62)</f>
        <v>2358</v>
      </c>
      <c r="BJ47" s="44"/>
      <c r="BK47" s="44"/>
      <c r="BL47" s="44"/>
      <c r="BM47" s="44">
        <f>SUM(BM48:BP62)</f>
        <v>5265</v>
      </c>
      <c r="BN47" s="44"/>
      <c r="BO47" s="44"/>
      <c r="BP47" s="44"/>
      <c r="BQ47" s="44">
        <f>SUM(BQ48:BT62)</f>
        <v>16240</v>
      </c>
      <c r="BR47" s="44"/>
      <c r="BS47" s="44"/>
      <c r="BT47" s="44"/>
      <c r="BU47" s="44">
        <f>SUM(BU48:BW62)</f>
        <v>292</v>
      </c>
      <c r="BV47" s="44"/>
      <c r="BW47" s="44"/>
      <c r="BX47" s="44">
        <f>SUM(BX48:CA62)</f>
        <v>3444</v>
      </c>
      <c r="BY47" s="44"/>
      <c r="BZ47" s="44"/>
      <c r="CA47" s="44"/>
      <c r="CB47" s="44">
        <f>SUM(CB48:CE62)</f>
        <v>1912</v>
      </c>
      <c r="CC47" s="44"/>
      <c r="CD47" s="44"/>
      <c r="CE47" s="44"/>
      <c r="CF47" s="44">
        <f>SUM(CF48:CI62)</f>
        <v>1208</v>
      </c>
      <c r="CG47" s="44"/>
      <c r="CH47" s="44"/>
      <c r="CI47" s="44"/>
      <c r="CJ47" s="42"/>
    </row>
    <row r="48" spans="1:88" ht="12" customHeight="1">
      <c r="A48" s="38"/>
      <c r="B48" s="39" t="s">
        <v>19</v>
      </c>
      <c r="C48" s="39"/>
      <c r="D48" s="39"/>
      <c r="E48" s="39"/>
      <c r="F48" s="39"/>
      <c r="G48" s="43">
        <f t="shared" ref="G48:G62" si="24">SUM(L48:CI48)</f>
        <v>1151</v>
      </c>
      <c r="H48" s="44"/>
      <c r="I48" s="44"/>
      <c r="J48" s="44"/>
      <c r="K48" s="44"/>
      <c r="L48" s="44">
        <v>5</v>
      </c>
      <c r="M48" s="44"/>
      <c r="N48" s="44"/>
      <c r="O48" s="44"/>
      <c r="P48" s="44">
        <v>0</v>
      </c>
      <c r="Q48" s="44"/>
      <c r="R48" s="44"/>
      <c r="S48" s="44">
        <v>0</v>
      </c>
      <c r="T48" s="44"/>
      <c r="U48" s="44"/>
      <c r="V48" s="44">
        <v>1</v>
      </c>
      <c r="W48" s="44"/>
      <c r="X48" s="44"/>
      <c r="Y48" s="44"/>
      <c r="Z48" s="44">
        <v>50</v>
      </c>
      <c r="AA48" s="44"/>
      <c r="AB48" s="44"/>
      <c r="AC48" s="44"/>
      <c r="AD48" s="44">
        <v>0</v>
      </c>
      <c r="AE48" s="44"/>
      <c r="AF48" s="44"/>
      <c r="AG48" s="44">
        <v>0</v>
      </c>
      <c r="AH48" s="44"/>
      <c r="AI48" s="44"/>
      <c r="AJ48" s="44"/>
      <c r="AK48" s="44">
        <v>17</v>
      </c>
      <c r="AL48" s="44"/>
      <c r="AM48" s="44"/>
      <c r="AN48" s="44"/>
      <c r="AO48" s="44">
        <v>374</v>
      </c>
      <c r="AP48" s="44"/>
      <c r="AQ48" s="44"/>
      <c r="AR48" s="44"/>
      <c r="AS48" s="44">
        <v>3</v>
      </c>
      <c r="AT48" s="44"/>
      <c r="AU48" s="44"/>
      <c r="AV48" s="44"/>
      <c r="AW48" s="44">
        <v>3</v>
      </c>
      <c r="AX48" s="44"/>
      <c r="AY48" s="44"/>
      <c r="AZ48" s="44"/>
      <c r="BA48" s="44">
        <v>5</v>
      </c>
      <c r="BB48" s="44"/>
      <c r="BC48" s="44"/>
      <c r="BD48" s="44"/>
      <c r="BE48" s="44">
        <v>428</v>
      </c>
      <c r="BF48" s="44"/>
      <c r="BG48" s="44"/>
      <c r="BH48" s="44"/>
      <c r="BI48" s="44">
        <v>50</v>
      </c>
      <c r="BJ48" s="44"/>
      <c r="BK48" s="44"/>
      <c r="BL48" s="44"/>
      <c r="BM48" s="44">
        <v>79</v>
      </c>
      <c r="BN48" s="44"/>
      <c r="BO48" s="44"/>
      <c r="BP48" s="44"/>
      <c r="BQ48" s="44">
        <v>39</v>
      </c>
      <c r="BR48" s="44"/>
      <c r="BS48" s="44"/>
      <c r="BT48" s="44"/>
      <c r="BU48" s="44">
        <v>5</v>
      </c>
      <c r="BV48" s="44"/>
      <c r="BW48" s="44"/>
      <c r="BX48" s="44">
        <v>15</v>
      </c>
      <c r="BY48" s="44"/>
      <c r="BZ48" s="44"/>
      <c r="CA48" s="44"/>
      <c r="CB48" s="44">
        <v>16</v>
      </c>
      <c r="CC48" s="44"/>
      <c r="CD48" s="44"/>
      <c r="CE48" s="44"/>
      <c r="CF48" s="44">
        <v>61</v>
      </c>
      <c r="CG48" s="44"/>
      <c r="CH48" s="44"/>
      <c r="CI48" s="44"/>
      <c r="CJ48" s="42"/>
    </row>
    <row r="49" spans="1:88" ht="12" customHeight="1">
      <c r="A49" s="38"/>
      <c r="B49" s="39" t="s">
        <v>18</v>
      </c>
      <c r="C49" s="39"/>
      <c r="D49" s="39"/>
      <c r="E49" s="39"/>
      <c r="F49" s="39"/>
      <c r="G49" s="43">
        <f t="shared" si="24"/>
        <v>4685</v>
      </c>
      <c r="H49" s="44"/>
      <c r="I49" s="44"/>
      <c r="J49" s="44"/>
      <c r="K49" s="44"/>
      <c r="L49" s="44">
        <v>9</v>
      </c>
      <c r="M49" s="44"/>
      <c r="N49" s="44"/>
      <c r="O49" s="44"/>
      <c r="P49" s="44">
        <v>0</v>
      </c>
      <c r="Q49" s="44"/>
      <c r="R49" s="44"/>
      <c r="S49" s="44">
        <v>0</v>
      </c>
      <c r="T49" s="44"/>
      <c r="U49" s="44"/>
      <c r="V49" s="44">
        <v>42</v>
      </c>
      <c r="W49" s="44"/>
      <c r="X49" s="44"/>
      <c r="Y49" s="44"/>
      <c r="Z49" s="44">
        <v>316</v>
      </c>
      <c r="AA49" s="44"/>
      <c r="AB49" s="44"/>
      <c r="AC49" s="44"/>
      <c r="AD49" s="44">
        <v>3</v>
      </c>
      <c r="AE49" s="44"/>
      <c r="AF49" s="44"/>
      <c r="AG49" s="44">
        <v>96</v>
      </c>
      <c r="AH49" s="44"/>
      <c r="AI49" s="44"/>
      <c r="AJ49" s="44"/>
      <c r="AK49" s="44">
        <v>62</v>
      </c>
      <c r="AL49" s="44"/>
      <c r="AM49" s="44"/>
      <c r="AN49" s="44"/>
      <c r="AO49" s="44">
        <v>1125</v>
      </c>
      <c r="AP49" s="44"/>
      <c r="AQ49" s="44"/>
      <c r="AR49" s="44"/>
      <c r="AS49" s="44">
        <v>131</v>
      </c>
      <c r="AT49" s="44"/>
      <c r="AU49" s="44"/>
      <c r="AV49" s="44"/>
      <c r="AW49" s="44">
        <v>60</v>
      </c>
      <c r="AX49" s="44"/>
      <c r="AY49" s="44"/>
      <c r="AZ49" s="44"/>
      <c r="BA49" s="44">
        <v>94</v>
      </c>
      <c r="BB49" s="44"/>
      <c r="BC49" s="44"/>
      <c r="BD49" s="44"/>
      <c r="BE49" s="44">
        <v>746</v>
      </c>
      <c r="BF49" s="44"/>
      <c r="BG49" s="44"/>
      <c r="BH49" s="44"/>
      <c r="BI49" s="44">
        <v>261</v>
      </c>
      <c r="BJ49" s="44"/>
      <c r="BK49" s="44"/>
      <c r="BL49" s="44"/>
      <c r="BM49" s="44">
        <v>379</v>
      </c>
      <c r="BN49" s="44"/>
      <c r="BO49" s="44"/>
      <c r="BP49" s="44"/>
      <c r="BQ49" s="44">
        <v>1001</v>
      </c>
      <c r="BR49" s="44"/>
      <c r="BS49" s="44"/>
      <c r="BT49" s="44"/>
      <c r="BU49" s="44">
        <v>22</v>
      </c>
      <c r="BV49" s="44"/>
      <c r="BW49" s="44"/>
      <c r="BX49" s="44">
        <v>117</v>
      </c>
      <c r="BY49" s="44"/>
      <c r="BZ49" s="44"/>
      <c r="CA49" s="44"/>
      <c r="CB49" s="44">
        <v>92</v>
      </c>
      <c r="CC49" s="44"/>
      <c r="CD49" s="44"/>
      <c r="CE49" s="44"/>
      <c r="CF49" s="44">
        <v>129</v>
      </c>
      <c r="CG49" s="44"/>
      <c r="CH49" s="44"/>
      <c r="CI49" s="44"/>
      <c r="CJ49" s="42"/>
    </row>
    <row r="50" spans="1:88" ht="12" customHeight="1">
      <c r="A50" s="38"/>
      <c r="B50" s="39" t="s">
        <v>17</v>
      </c>
      <c r="C50" s="39"/>
      <c r="D50" s="39"/>
      <c r="E50" s="39"/>
      <c r="F50" s="39"/>
      <c r="G50" s="43">
        <f t="shared" si="24"/>
        <v>4932</v>
      </c>
      <c r="H50" s="44"/>
      <c r="I50" s="44"/>
      <c r="J50" s="44"/>
      <c r="K50" s="44"/>
      <c r="L50" s="44">
        <v>10</v>
      </c>
      <c r="M50" s="44"/>
      <c r="N50" s="44"/>
      <c r="O50" s="44"/>
      <c r="P50" s="44">
        <v>0</v>
      </c>
      <c r="Q50" s="44"/>
      <c r="R50" s="44"/>
      <c r="S50" s="44">
        <v>0</v>
      </c>
      <c r="T50" s="44"/>
      <c r="U50" s="44"/>
      <c r="V50" s="44">
        <v>99</v>
      </c>
      <c r="W50" s="44"/>
      <c r="X50" s="44"/>
      <c r="Y50" s="44"/>
      <c r="Z50" s="44">
        <v>500</v>
      </c>
      <c r="AA50" s="44"/>
      <c r="AB50" s="44"/>
      <c r="AC50" s="44"/>
      <c r="AD50" s="44">
        <v>5</v>
      </c>
      <c r="AE50" s="44"/>
      <c r="AF50" s="44"/>
      <c r="AG50" s="44">
        <v>132</v>
      </c>
      <c r="AH50" s="44"/>
      <c r="AI50" s="44"/>
      <c r="AJ50" s="44"/>
      <c r="AK50" s="44">
        <v>98</v>
      </c>
      <c r="AL50" s="44"/>
      <c r="AM50" s="44"/>
      <c r="AN50" s="44"/>
      <c r="AO50" s="44">
        <v>842</v>
      </c>
      <c r="AP50" s="44"/>
      <c r="AQ50" s="44"/>
      <c r="AR50" s="44"/>
      <c r="AS50" s="44">
        <v>231</v>
      </c>
      <c r="AT50" s="44"/>
      <c r="AU50" s="44"/>
      <c r="AV50" s="44"/>
      <c r="AW50" s="44">
        <v>86</v>
      </c>
      <c r="AX50" s="44"/>
      <c r="AY50" s="44"/>
      <c r="AZ50" s="44"/>
      <c r="BA50" s="44">
        <v>175</v>
      </c>
      <c r="BB50" s="44"/>
      <c r="BC50" s="44"/>
      <c r="BD50" s="44"/>
      <c r="BE50" s="44">
        <v>265</v>
      </c>
      <c r="BF50" s="44"/>
      <c r="BG50" s="44"/>
      <c r="BH50" s="44"/>
      <c r="BI50" s="44">
        <v>209</v>
      </c>
      <c r="BJ50" s="44"/>
      <c r="BK50" s="44"/>
      <c r="BL50" s="44"/>
      <c r="BM50" s="44">
        <v>474</v>
      </c>
      <c r="BN50" s="44"/>
      <c r="BO50" s="44"/>
      <c r="BP50" s="44"/>
      <c r="BQ50" s="44">
        <v>1336</v>
      </c>
      <c r="BR50" s="44"/>
      <c r="BS50" s="44"/>
      <c r="BT50" s="44"/>
      <c r="BU50" s="44">
        <v>28</v>
      </c>
      <c r="BV50" s="44"/>
      <c r="BW50" s="44"/>
      <c r="BX50" s="44">
        <v>173</v>
      </c>
      <c r="BY50" s="44"/>
      <c r="BZ50" s="44"/>
      <c r="CA50" s="44"/>
      <c r="CB50" s="44">
        <v>179</v>
      </c>
      <c r="CC50" s="44"/>
      <c r="CD50" s="44"/>
      <c r="CE50" s="44"/>
      <c r="CF50" s="44">
        <v>90</v>
      </c>
      <c r="CG50" s="44"/>
      <c r="CH50" s="44"/>
      <c r="CI50" s="44"/>
      <c r="CJ50" s="42"/>
    </row>
    <row r="51" spans="1:88" ht="12" customHeight="1">
      <c r="A51" s="38"/>
      <c r="B51" s="39" t="s">
        <v>16</v>
      </c>
      <c r="C51" s="39"/>
      <c r="D51" s="39"/>
      <c r="E51" s="39"/>
      <c r="F51" s="39"/>
      <c r="G51" s="43">
        <f t="shared" si="24"/>
        <v>5055</v>
      </c>
      <c r="H51" s="44"/>
      <c r="I51" s="44"/>
      <c r="J51" s="44"/>
      <c r="K51" s="44"/>
      <c r="L51" s="44">
        <v>14</v>
      </c>
      <c r="M51" s="44"/>
      <c r="N51" s="44"/>
      <c r="O51" s="44"/>
      <c r="P51" s="44">
        <v>0</v>
      </c>
      <c r="Q51" s="44"/>
      <c r="R51" s="44"/>
      <c r="S51" s="44">
        <v>0</v>
      </c>
      <c r="T51" s="44"/>
      <c r="U51" s="44"/>
      <c r="V51" s="44">
        <v>94</v>
      </c>
      <c r="W51" s="44"/>
      <c r="X51" s="44"/>
      <c r="Y51" s="44"/>
      <c r="Z51" s="44">
        <v>522</v>
      </c>
      <c r="AA51" s="44"/>
      <c r="AB51" s="44"/>
      <c r="AC51" s="44"/>
      <c r="AD51" s="44">
        <v>9</v>
      </c>
      <c r="AE51" s="44"/>
      <c r="AF51" s="44"/>
      <c r="AG51" s="44">
        <v>115</v>
      </c>
      <c r="AH51" s="44"/>
      <c r="AI51" s="44"/>
      <c r="AJ51" s="44"/>
      <c r="AK51" s="44">
        <v>96</v>
      </c>
      <c r="AL51" s="44"/>
      <c r="AM51" s="44"/>
      <c r="AN51" s="44"/>
      <c r="AO51" s="44">
        <v>922</v>
      </c>
      <c r="AP51" s="44"/>
      <c r="AQ51" s="44"/>
      <c r="AR51" s="44"/>
      <c r="AS51" s="44">
        <v>217</v>
      </c>
      <c r="AT51" s="44"/>
      <c r="AU51" s="44"/>
      <c r="AV51" s="44"/>
      <c r="AW51" s="44">
        <v>62</v>
      </c>
      <c r="AX51" s="44"/>
      <c r="AY51" s="44"/>
      <c r="AZ51" s="44"/>
      <c r="BA51" s="44">
        <v>170</v>
      </c>
      <c r="BB51" s="44"/>
      <c r="BC51" s="44"/>
      <c r="BD51" s="44"/>
      <c r="BE51" s="44">
        <v>285</v>
      </c>
      <c r="BF51" s="44"/>
      <c r="BG51" s="44"/>
      <c r="BH51" s="44"/>
      <c r="BI51" s="44">
        <v>200</v>
      </c>
      <c r="BJ51" s="44"/>
      <c r="BK51" s="44"/>
      <c r="BL51" s="44"/>
      <c r="BM51" s="44">
        <v>457</v>
      </c>
      <c r="BN51" s="44"/>
      <c r="BO51" s="44"/>
      <c r="BP51" s="44"/>
      <c r="BQ51" s="44">
        <v>1392</v>
      </c>
      <c r="BR51" s="44"/>
      <c r="BS51" s="44"/>
      <c r="BT51" s="44"/>
      <c r="BU51" s="44">
        <v>24</v>
      </c>
      <c r="BV51" s="44"/>
      <c r="BW51" s="44"/>
      <c r="BX51" s="44">
        <v>203</v>
      </c>
      <c r="BY51" s="44"/>
      <c r="BZ51" s="44"/>
      <c r="CA51" s="44"/>
      <c r="CB51" s="44">
        <v>173</v>
      </c>
      <c r="CC51" s="44"/>
      <c r="CD51" s="44"/>
      <c r="CE51" s="44"/>
      <c r="CF51" s="44">
        <v>100</v>
      </c>
      <c r="CG51" s="44"/>
      <c r="CH51" s="44"/>
      <c r="CI51" s="44"/>
      <c r="CJ51" s="42"/>
    </row>
    <row r="52" spans="1:88" ht="12" customHeight="1">
      <c r="A52" s="38"/>
      <c r="B52" s="39" t="s">
        <v>15</v>
      </c>
      <c r="C52" s="39"/>
      <c r="D52" s="39"/>
      <c r="E52" s="39"/>
      <c r="F52" s="39"/>
      <c r="G52" s="43">
        <f t="shared" si="24"/>
        <v>5622</v>
      </c>
      <c r="H52" s="44"/>
      <c r="I52" s="44"/>
      <c r="J52" s="44"/>
      <c r="K52" s="44"/>
      <c r="L52" s="44">
        <v>14</v>
      </c>
      <c r="M52" s="44"/>
      <c r="N52" s="44"/>
      <c r="O52" s="44"/>
      <c r="P52" s="44">
        <v>0</v>
      </c>
      <c r="Q52" s="44"/>
      <c r="R52" s="44"/>
      <c r="S52" s="44">
        <v>0</v>
      </c>
      <c r="T52" s="44"/>
      <c r="U52" s="44"/>
      <c r="V52" s="44">
        <v>117</v>
      </c>
      <c r="W52" s="44"/>
      <c r="X52" s="44"/>
      <c r="Y52" s="44"/>
      <c r="Z52" s="44">
        <v>581</v>
      </c>
      <c r="AA52" s="44"/>
      <c r="AB52" s="44"/>
      <c r="AC52" s="44"/>
      <c r="AD52" s="44">
        <v>15</v>
      </c>
      <c r="AE52" s="44"/>
      <c r="AF52" s="44"/>
      <c r="AG52" s="44">
        <v>109</v>
      </c>
      <c r="AH52" s="44"/>
      <c r="AI52" s="44"/>
      <c r="AJ52" s="44"/>
      <c r="AK52" s="44">
        <v>101</v>
      </c>
      <c r="AL52" s="44"/>
      <c r="AM52" s="44"/>
      <c r="AN52" s="44"/>
      <c r="AO52" s="44">
        <v>1051</v>
      </c>
      <c r="AP52" s="44"/>
      <c r="AQ52" s="44"/>
      <c r="AR52" s="44"/>
      <c r="AS52" s="44">
        <v>214</v>
      </c>
      <c r="AT52" s="44"/>
      <c r="AU52" s="44"/>
      <c r="AV52" s="44"/>
      <c r="AW52" s="44">
        <v>91</v>
      </c>
      <c r="AX52" s="44"/>
      <c r="AY52" s="44"/>
      <c r="AZ52" s="44"/>
      <c r="BA52" s="44">
        <v>214</v>
      </c>
      <c r="BB52" s="44"/>
      <c r="BC52" s="44"/>
      <c r="BD52" s="44"/>
      <c r="BE52" s="44">
        <v>414</v>
      </c>
      <c r="BF52" s="44"/>
      <c r="BG52" s="44"/>
      <c r="BH52" s="44"/>
      <c r="BI52" s="44">
        <v>195</v>
      </c>
      <c r="BJ52" s="44"/>
      <c r="BK52" s="44"/>
      <c r="BL52" s="44"/>
      <c r="BM52" s="44">
        <v>475</v>
      </c>
      <c r="BN52" s="44"/>
      <c r="BO52" s="44"/>
      <c r="BP52" s="44"/>
      <c r="BQ52" s="44">
        <v>1470</v>
      </c>
      <c r="BR52" s="44"/>
      <c r="BS52" s="44"/>
      <c r="BT52" s="44"/>
      <c r="BU52" s="44">
        <v>25</v>
      </c>
      <c r="BV52" s="44"/>
      <c r="BW52" s="44"/>
      <c r="BX52" s="44">
        <v>245</v>
      </c>
      <c r="BY52" s="44"/>
      <c r="BZ52" s="44"/>
      <c r="CA52" s="44"/>
      <c r="CB52" s="44">
        <v>180</v>
      </c>
      <c r="CC52" s="44"/>
      <c r="CD52" s="44"/>
      <c r="CE52" s="44"/>
      <c r="CF52" s="44">
        <v>111</v>
      </c>
      <c r="CG52" s="44"/>
      <c r="CH52" s="44"/>
      <c r="CI52" s="44"/>
      <c r="CJ52" s="42"/>
    </row>
    <row r="53" spans="1:88" ht="12" customHeight="1">
      <c r="A53" s="38"/>
      <c r="B53" s="39" t="s">
        <v>14</v>
      </c>
      <c r="C53" s="39"/>
      <c r="D53" s="39"/>
      <c r="E53" s="39"/>
      <c r="F53" s="39"/>
      <c r="G53" s="43">
        <f t="shared" si="24"/>
        <v>7147</v>
      </c>
      <c r="H53" s="44"/>
      <c r="I53" s="44"/>
      <c r="J53" s="44"/>
      <c r="K53" s="44"/>
      <c r="L53" s="44">
        <v>11</v>
      </c>
      <c r="M53" s="44"/>
      <c r="N53" s="44"/>
      <c r="O53" s="44"/>
      <c r="P53" s="44">
        <v>1</v>
      </c>
      <c r="Q53" s="44"/>
      <c r="R53" s="44"/>
      <c r="S53" s="44">
        <v>0</v>
      </c>
      <c r="T53" s="44"/>
      <c r="U53" s="44"/>
      <c r="V53" s="44">
        <v>172</v>
      </c>
      <c r="W53" s="44"/>
      <c r="X53" s="44"/>
      <c r="Y53" s="44"/>
      <c r="Z53" s="44">
        <v>756</v>
      </c>
      <c r="AA53" s="44"/>
      <c r="AB53" s="44"/>
      <c r="AC53" s="44"/>
      <c r="AD53" s="44">
        <v>11</v>
      </c>
      <c r="AE53" s="44"/>
      <c r="AF53" s="44"/>
      <c r="AG53" s="44">
        <v>105</v>
      </c>
      <c r="AH53" s="44"/>
      <c r="AI53" s="44"/>
      <c r="AJ53" s="44"/>
      <c r="AK53" s="44">
        <v>157</v>
      </c>
      <c r="AL53" s="44"/>
      <c r="AM53" s="44"/>
      <c r="AN53" s="44"/>
      <c r="AO53" s="44">
        <v>1367</v>
      </c>
      <c r="AP53" s="44"/>
      <c r="AQ53" s="44"/>
      <c r="AR53" s="44"/>
      <c r="AS53" s="44">
        <v>249</v>
      </c>
      <c r="AT53" s="44"/>
      <c r="AU53" s="44"/>
      <c r="AV53" s="44"/>
      <c r="AW53" s="44">
        <v>72</v>
      </c>
      <c r="AX53" s="44"/>
      <c r="AY53" s="44"/>
      <c r="AZ53" s="44"/>
      <c r="BA53" s="44">
        <v>269</v>
      </c>
      <c r="BB53" s="44"/>
      <c r="BC53" s="44"/>
      <c r="BD53" s="44"/>
      <c r="BE53" s="44">
        <v>519</v>
      </c>
      <c r="BF53" s="44"/>
      <c r="BG53" s="44"/>
      <c r="BH53" s="44"/>
      <c r="BI53" s="44">
        <v>251</v>
      </c>
      <c r="BJ53" s="44"/>
      <c r="BK53" s="44"/>
      <c r="BL53" s="44"/>
      <c r="BM53" s="44">
        <v>568</v>
      </c>
      <c r="BN53" s="44"/>
      <c r="BO53" s="44"/>
      <c r="BP53" s="44"/>
      <c r="BQ53" s="44">
        <v>1903</v>
      </c>
      <c r="BR53" s="44"/>
      <c r="BS53" s="44"/>
      <c r="BT53" s="44"/>
      <c r="BU53" s="44">
        <v>28</v>
      </c>
      <c r="BV53" s="44"/>
      <c r="BW53" s="44"/>
      <c r="BX53" s="44">
        <v>321</v>
      </c>
      <c r="BY53" s="44"/>
      <c r="BZ53" s="44"/>
      <c r="CA53" s="44"/>
      <c r="CB53" s="44">
        <v>256</v>
      </c>
      <c r="CC53" s="44"/>
      <c r="CD53" s="44"/>
      <c r="CE53" s="44"/>
      <c r="CF53" s="44">
        <v>131</v>
      </c>
      <c r="CG53" s="44"/>
      <c r="CH53" s="44"/>
      <c r="CI53" s="44"/>
      <c r="CJ53" s="42"/>
    </row>
    <row r="54" spans="1:88" ht="12" customHeight="1">
      <c r="A54" s="38"/>
      <c r="B54" s="39" t="s">
        <v>13</v>
      </c>
      <c r="C54" s="39"/>
      <c r="D54" s="39"/>
      <c r="E54" s="39"/>
      <c r="F54" s="39"/>
      <c r="G54" s="43">
        <f t="shared" si="24"/>
        <v>8885</v>
      </c>
      <c r="H54" s="44"/>
      <c r="I54" s="44"/>
      <c r="J54" s="44"/>
      <c r="K54" s="44"/>
      <c r="L54" s="44">
        <v>19</v>
      </c>
      <c r="M54" s="44"/>
      <c r="N54" s="44"/>
      <c r="O54" s="44"/>
      <c r="P54" s="44">
        <v>1</v>
      </c>
      <c r="Q54" s="44"/>
      <c r="R54" s="44"/>
      <c r="S54" s="44">
        <v>2</v>
      </c>
      <c r="T54" s="44"/>
      <c r="U54" s="44"/>
      <c r="V54" s="44">
        <v>243</v>
      </c>
      <c r="W54" s="44"/>
      <c r="X54" s="44"/>
      <c r="Y54" s="44"/>
      <c r="Z54" s="44">
        <v>984</v>
      </c>
      <c r="AA54" s="44"/>
      <c r="AB54" s="44"/>
      <c r="AC54" s="44"/>
      <c r="AD54" s="44">
        <v>17</v>
      </c>
      <c r="AE54" s="44"/>
      <c r="AF54" s="44"/>
      <c r="AG54" s="44">
        <v>113</v>
      </c>
      <c r="AH54" s="44"/>
      <c r="AI54" s="44"/>
      <c r="AJ54" s="44"/>
      <c r="AK54" s="44">
        <v>163</v>
      </c>
      <c r="AL54" s="44"/>
      <c r="AM54" s="44"/>
      <c r="AN54" s="44"/>
      <c r="AO54" s="44">
        <v>1675</v>
      </c>
      <c r="AP54" s="44"/>
      <c r="AQ54" s="44"/>
      <c r="AR54" s="44"/>
      <c r="AS54" s="44">
        <v>291</v>
      </c>
      <c r="AT54" s="44"/>
      <c r="AU54" s="44"/>
      <c r="AV54" s="44"/>
      <c r="AW54" s="44">
        <v>126</v>
      </c>
      <c r="AX54" s="44"/>
      <c r="AY54" s="44"/>
      <c r="AZ54" s="44"/>
      <c r="BA54" s="44">
        <v>313</v>
      </c>
      <c r="BB54" s="44"/>
      <c r="BC54" s="44"/>
      <c r="BD54" s="44"/>
      <c r="BE54" s="44">
        <v>618</v>
      </c>
      <c r="BF54" s="44"/>
      <c r="BG54" s="44"/>
      <c r="BH54" s="44"/>
      <c r="BI54" s="44">
        <v>277</v>
      </c>
      <c r="BJ54" s="44"/>
      <c r="BK54" s="44"/>
      <c r="BL54" s="44"/>
      <c r="BM54" s="44">
        <v>790</v>
      </c>
      <c r="BN54" s="44"/>
      <c r="BO54" s="44"/>
      <c r="BP54" s="44"/>
      <c r="BQ54" s="44">
        <v>2314</v>
      </c>
      <c r="BR54" s="44"/>
      <c r="BS54" s="44"/>
      <c r="BT54" s="44"/>
      <c r="BU54" s="44">
        <v>36</v>
      </c>
      <c r="BV54" s="44"/>
      <c r="BW54" s="44"/>
      <c r="BX54" s="44">
        <v>448</v>
      </c>
      <c r="BY54" s="44"/>
      <c r="BZ54" s="44"/>
      <c r="CA54" s="44"/>
      <c r="CB54" s="44">
        <v>304</v>
      </c>
      <c r="CC54" s="44"/>
      <c r="CD54" s="44"/>
      <c r="CE54" s="44"/>
      <c r="CF54" s="44">
        <v>151</v>
      </c>
      <c r="CG54" s="44"/>
      <c r="CH54" s="44"/>
      <c r="CI54" s="44"/>
      <c r="CJ54" s="42"/>
    </row>
    <row r="55" spans="1:88" ht="12" customHeight="1">
      <c r="A55" s="38"/>
      <c r="B55" s="39" t="s">
        <v>12</v>
      </c>
      <c r="C55" s="39"/>
      <c r="D55" s="39"/>
      <c r="E55" s="39"/>
      <c r="F55" s="39"/>
      <c r="G55" s="43">
        <f t="shared" si="24"/>
        <v>7873</v>
      </c>
      <c r="H55" s="44"/>
      <c r="I55" s="44"/>
      <c r="J55" s="44"/>
      <c r="K55" s="44"/>
      <c r="L55" s="44">
        <v>25</v>
      </c>
      <c r="M55" s="44"/>
      <c r="N55" s="44"/>
      <c r="O55" s="44"/>
      <c r="P55" s="44">
        <v>0</v>
      </c>
      <c r="Q55" s="44"/>
      <c r="R55" s="44"/>
      <c r="S55" s="44">
        <v>0</v>
      </c>
      <c r="T55" s="44"/>
      <c r="U55" s="44"/>
      <c r="V55" s="44">
        <v>192</v>
      </c>
      <c r="W55" s="44"/>
      <c r="X55" s="44"/>
      <c r="Y55" s="44"/>
      <c r="Z55" s="44">
        <v>804</v>
      </c>
      <c r="AA55" s="44"/>
      <c r="AB55" s="44"/>
      <c r="AC55" s="44"/>
      <c r="AD55" s="44">
        <v>22</v>
      </c>
      <c r="AE55" s="44"/>
      <c r="AF55" s="44"/>
      <c r="AG55" s="44">
        <v>84</v>
      </c>
      <c r="AH55" s="44"/>
      <c r="AI55" s="44"/>
      <c r="AJ55" s="44"/>
      <c r="AK55" s="44">
        <v>136</v>
      </c>
      <c r="AL55" s="44"/>
      <c r="AM55" s="44"/>
      <c r="AN55" s="44"/>
      <c r="AO55" s="44">
        <v>1553</v>
      </c>
      <c r="AP55" s="44"/>
      <c r="AQ55" s="44"/>
      <c r="AR55" s="44"/>
      <c r="AS55" s="44">
        <v>279</v>
      </c>
      <c r="AT55" s="44"/>
      <c r="AU55" s="44"/>
      <c r="AV55" s="44"/>
      <c r="AW55" s="44">
        <v>128</v>
      </c>
      <c r="AX55" s="44"/>
      <c r="AY55" s="44"/>
      <c r="AZ55" s="44"/>
      <c r="BA55" s="44">
        <v>212</v>
      </c>
      <c r="BB55" s="44"/>
      <c r="BC55" s="44"/>
      <c r="BD55" s="44"/>
      <c r="BE55" s="44">
        <v>504</v>
      </c>
      <c r="BF55" s="44"/>
      <c r="BG55" s="44"/>
      <c r="BH55" s="44"/>
      <c r="BI55" s="44">
        <v>236</v>
      </c>
      <c r="BJ55" s="44"/>
      <c r="BK55" s="44"/>
      <c r="BL55" s="44"/>
      <c r="BM55" s="44">
        <v>748</v>
      </c>
      <c r="BN55" s="44"/>
      <c r="BO55" s="44"/>
      <c r="BP55" s="44"/>
      <c r="BQ55" s="44">
        <v>2078</v>
      </c>
      <c r="BR55" s="44"/>
      <c r="BS55" s="44"/>
      <c r="BT55" s="44"/>
      <c r="BU55" s="44">
        <v>55</v>
      </c>
      <c r="BV55" s="44"/>
      <c r="BW55" s="44"/>
      <c r="BX55" s="44">
        <v>435</v>
      </c>
      <c r="BY55" s="44"/>
      <c r="BZ55" s="44"/>
      <c r="CA55" s="44"/>
      <c r="CB55" s="44">
        <v>259</v>
      </c>
      <c r="CC55" s="44"/>
      <c r="CD55" s="44"/>
      <c r="CE55" s="44"/>
      <c r="CF55" s="44">
        <v>123</v>
      </c>
      <c r="CG55" s="44"/>
      <c r="CH55" s="44"/>
      <c r="CI55" s="44"/>
      <c r="CJ55" s="42"/>
    </row>
    <row r="56" spans="1:88" ht="12" customHeight="1">
      <c r="A56" s="38"/>
      <c r="B56" s="39" t="s">
        <v>11</v>
      </c>
      <c r="C56" s="39"/>
      <c r="D56" s="39"/>
      <c r="E56" s="39"/>
      <c r="F56" s="39"/>
      <c r="G56" s="43">
        <f t="shared" si="24"/>
        <v>6726</v>
      </c>
      <c r="H56" s="44"/>
      <c r="I56" s="44"/>
      <c r="J56" s="44"/>
      <c r="K56" s="44"/>
      <c r="L56" s="44">
        <v>14</v>
      </c>
      <c r="M56" s="44"/>
      <c r="N56" s="44"/>
      <c r="O56" s="44"/>
      <c r="P56" s="44">
        <v>0</v>
      </c>
      <c r="Q56" s="44"/>
      <c r="R56" s="44"/>
      <c r="S56" s="44">
        <v>0</v>
      </c>
      <c r="T56" s="44"/>
      <c r="U56" s="44"/>
      <c r="V56" s="44">
        <v>146</v>
      </c>
      <c r="W56" s="44"/>
      <c r="X56" s="44"/>
      <c r="Y56" s="44"/>
      <c r="Z56" s="44">
        <v>593</v>
      </c>
      <c r="AA56" s="44"/>
      <c r="AB56" s="44"/>
      <c r="AC56" s="44"/>
      <c r="AD56" s="44">
        <v>10</v>
      </c>
      <c r="AE56" s="44"/>
      <c r="AF56" s="44"/>
      <c r="AG56" s="44">
        <v>65</v>
      </c>
      <c r="AH56" s="44"/>
      <c r="AI56" s="44"/>
      <c r="AJ56" s="44"/>
      <c r="AK56" s="44">
        <v>129</v>
      </c>
      <c r="AL56" s="44"/>
      <c r="AM56" s="44"/>
      <c r="AN56" s="44"/>
      <c r="AO56" s="44">
        <v>1342</v>
      </c>
      <c r="AP56" s="44"/>
      <c r="AQ56" s="44"/>
      <c r="AR56" s="44"/>
      <c r="AS56" s="44">
        <v>272</v>
      </c>
      <c r="AT56" s="44"/>
      <c r="AU56" s="44"/>
      <c r="AV56" s="44"/>
      <c r="AW56" s="44">
        <v>105</v>
      </c>
      <c r="AX56" s="44"/>
      <c r="AY56" s="44"/>
      <c r="AZ56" s="44"/>
      <c r="BA56" s="44">
        <v>143</v>
      </c>
      <c r="BB56" s="44"/>
      <c r="BC56" s="44"/>
      <c r="BD56" s="44"/>
      <c r="BE56" s="44">
        <v>409</v>
      </c>
      <c r="BF56" s="44"/>
      <c r="BG56" s="44"/>
      <c r="BH56" s="44"/>
      <c r="BI56" s="44">
        <v>235</v>
      </c>
      <c r="BJ56" s="44"/>
      <c r="BK56" s="44"/>
      <c r="BL56" s="44"/>
      <c r="BM56" s="44">
        <v>620</v>
      </c>
      <c r="BN56" s="44"/>
      <c r="BO56" s="44"/>
      <c r="BP56" s="44"/>
      <c r="BQ56" s="44">
        <v>1878</v>
      </c>
      <c r="BR56" s="44"/>
      <c r="BS56" s="44"/>
      <c r="BT56" s="44"/>
      <c r="BU56" s="44">
        <v>36</v>
      </c>
      <c r="BV56" s="44"/>
      <c r="BW56" s="44"/>
      <c r="BX56" s="44">
        <v>411</v>
      </c>
      <c r="BY56" s="44"/>
      <c r="BZ56" s="44"/>
      <c r="CA56" s="44"/>
      <c r="CB56" s="44">
        <v>229</v>
      </c>
      <c r="CC56" s="44"/>
      <c r="CD56" s="44"/>
      <c r="CE56" s="44"/>
      <c r="CF56" s="44">
        <v>89</v>
      </c>
      <c r="CG56" s="44"/>
      <c r="CH56" s="44"/>
      <c r="CI56" s="44"/>
      <c r="CJ56" s="42"/>
    </row>
    <row r="57" spans="1:88" ht="12" customHeight="1">
      <c r="A57" s="38"/>
      <c r="B57" s="39" t="s">
        <v>10</v>
      </c>
      <c r="C57" s="39"/>
      <c r="D57" s="39"/>
      <c r="E57" s="39"/>
      <c r="F57" s="39"/>
      <c r="G57" s="43">
        <f t="shared" si="24"/>
        <v>4970</v>
      </c>
      <c r="H57" s="44"/>
      <c r="I57" s="44"/>
      <c r="J57" s="44"/>
      <c r="K57" s="44"/>
      <c r="L57" s="44">
        <v>14</v>
      </c>
      <c r="M57" s="44"/>
      <c r="N57" s="44"/>
      <c r="O57" s="44"/>
      <c r="P57" s="44">
        <v>0</v>
      </c>
      <c r="Q57" s="44"/>
      <c r="R57" s="44"/>
      <c r="S57" s="44">
        <v>0</v>
      </c>
      <c r="T57" s="44"/>
      <c r="U57" s="44"/>
      <c r="V57" s="44">
        <v>98</v>
      </c>
      <c r="W57" s="44"/>
      <c r="X57" s="44"/>
      <c r="Y57" s="44"/>
      <c r="Z57" s="44">
        <v>340</v>
      </c>
      <c r="AA57" s="44"/>
      <c r="AB57" s="44"/>
      <c r="AC57" s="44"/>
      <c r="AD57" s="44">
        <v>7</v>
      </c>
      <c r="AE57" s="44"/>
      <c r="AF57" s="44"/>
      <c r="AG57" s="44">
        <v>26</v>
      </c>
      <c r="AH57" s="44"/>
      <c r="AI57" s="44"/>
      <c r="AJ57" s="44"/>
      <c r="AK57" s="44">
        <v>72</v>
      </c>
      <c r="AL57" s="44"/>
      <c r="AM57" s="44"/>
      <c r="AN57" s="44"/>
      <c r="AO57" s="44">
        <v>1088</v>
      </c>
      <c r="AP57" s="44"/>
      <c r="AQ57" s="44"/>
      <c r="AR57" s="44"/>
      <c r="AS57" s="44">
        <v>145</v>
      </c>
      <c r="AT57" s="44"/>
      <c r="AU57" s="44"/>
      <c r="AV57" s="44"/>
      <c r="AW57" s="44">
        <v>89</v>
      </c>
      <c r="AX57" s="44"/>
      <c r="AY57" s="44"/>
      <c r="AZ57" s="44"/>
      <c r="BA57" s="44">
        <v>85</v>
      </c>
      <c r="BB57" s="44"/>
      <c r="BC57" s="44"/>
      <c r="BD57" s="44"/>
      <c r="BE57" s="44">
        <v>352</v>
      </c>
      <c r="BF57" s="44"/>
      <c r="BG57" s="44"/>
      <c r="BH57" s="44"/>
      <c r="BI57" s="44">
        <v>210</v>
      </c>
      <c r="BJ57" s="44"/>
      <c r="BK57" s="44"/>
      <c r="BL57" s="44"/>
      <c r="BM57" s="44">
        <v>424</v>
      </c>
      <c r="BN57" s="44"/>
      <c r="BO57" s="44"/>
      <c r="BP57" s="44"/>
      <c r="BQ57" s="44">
        <v>1427</v>
      </c>
      <c r="BR57" s="44"/>
      <c r="BS57" s="44"/>
      <c r="BT57" s="44"/>
      <c r="BU57" s="44">
        <v>23</v>
      </c>
      <c r="BV57" s="44"/>
      <c r="BW57" s="44"/>
      <c r="BX57" s="44">
        <v>360</v>
      </c>
      <c r="BY57" s="44"/>
      <c r="BZ57" s="44"/>
      <c r="CA57" s="44"/>
      <c r="CB57" s="44">
        <v>144</v>
      </c>
      <c r="CC57" s="44"/>
      <c r="CD57" s="44"/>
      <c r="CE57" s="44"/>
      <c r="CF57" s="44">
        <v>66</v>
      </c>
      <c r="CG57" s="44"/>
      <c r="CH57" s="44"/>
      <c r="CI57" s="44"/>
      <c r="CJ57" s="42"/>
    </row>
    <row r="58" spans="1:88" ht="12" customHeight="1">
      <c r="A58" s="38"/>
      <c r="B58" s="39" t="s">
        <v>9</v>
      </c>
      <c r="C58" s="39"/>
      <c r="D58" s="39"/>
      <c r="E58" s="39"/>
      <c r="F58" s="39"/>
      <c r="G58" s="43">
        <f t="shared" si="24"/>
        <v>2974</v>
      </c>
      <c r="H58" s="44"/>
      <c r="I58" s="44"/>
      <c r="J58" s="44"/>
      <c r="K58" s="44"/>
      <c r="L58" s="44">
        <v>17</v>
      </c>
      <c r="M58" s="44"/>
      <c r="N58" s="44"/>
      <c r="O58" s="44"/>
      <c r="P58" s="44">
        <v>0</v>
      </c>
      <c r="Q58" s="44"/>
      <c r="R58" s="44"/>
      <c r="S58" s="44">
        <v>0</v>
      </c>
      <c r="T58" s="44"/>
      <c r="U58" s="44"/>
      <c r="V58" s="44">
        <v>79</v>
      </c>
      <c r="W58" s="44"/>
      <c r="X58" s="44"/>
      <c r="Y58" s="44"/>
      <c r="Z58" s="44">
        <v>169</v>
      </c>
      <c r="AA58" s="44"/>
      <c r="AB58" s="44"/>
      <c r="AC58" s="44"/>
      <c r="AD58" s="44">
        <v>1</v>
      </c>
      <c r="AE58" s="44"/>
      <c r="AF58" s="44"/>
      <c r="AG58" s="44">
        <v>14</v>
      </c>
      <c r="AH58" s="44"/>
      <c r="AI58" s="44"/>
      <c r="AJ58" s="44"/>
      <c r="AK58" s="44">
        <v>35</v>
      </c>
      <c r="AL58" s="44"/>
      <c r="AM58" s="44"/>
      <c r="AN58" s="44"/>
      <c r="AO58" s="44">
        <v>690</v>
      </c>
      <c r="AP58" s="44"/>
      <c r="AQ58" s="44"/>
      <c r="AR58" s="44"/>
      <c r="AS58" s="44">
        <v>48</v>
      </c>
      <c r="AT58" s="44"/>
      <c r="AU58" s="44"/>
      <c r="AV58" s="44"/>
      <c r="AW58" s="44">
        <v>59</v>
      </c>
      <c r="AX58" s="44"/>
      <c r="AY58" s="44"/>
      <c r="AZ58" s="44"/>
      <c r="BA58" s="44">
        <v>46</v>
      </c>
      <c r="BB58" s="44"/>
      <c r="BC58" s="44"/>
      <c r="BD58" s="44"/>
      <c r="BE58" s="44">
        <v>307</v>
      </c>
      <c r="BF58" s="44"/>
      <c r="BG58" s="44"/>
      <c r="BH58" s="44"/>
      <c r="BI58" s="44">
        <v>122</v>
      </c>
      <c r="BJ58" s="44"/>
      <c r="BK58" s="44"/>
      <c r="BL58" s="44"/>
      <c r="BM58" s="44">
        <v>163</v>
      </c>
      <c r="BN58" s="44"/>
      <c r="BO58" s="44"/>
      <c r="BP58" s="44"/>
      <c r="BQ58" s="44">
        <v>777</v>
      </c>
      <c r="BR58" s="44"/>
      <c r="BS58" s="44"/>
      <c r="BT58" s="44"/>
      <c r="BU58" s="44">
        <v>8</v>
      </c>
      <c r="BV58" s="44"/>
      <c r="BW58" s="44"/>
      <c r="BX58" s="44">
        <v>326</v>
      </c>
      <c r="BY58" s="44"/>
      <c r="BZ58" s="44"/>
      <c r="CA58" s="44"/>
      <c r="CB58" s="44">
        <v>56</v>
      </c>
      <c r="CC58" s="44"/>
      <c r="CD58" s="44"/>
      <c r="CE58" s="44"/>
      <c r="CF58" s="44">
        <v>57</v>
      </c>
      <c r="CG58" s="44"/>
      <c r="CH58" s="44"/>
      <c r="CI58" s="44"/>
      <c r="CJ58" s="42"/>
    </row>
    <row r="59" spans="1:88" ht="12" customHeight="1">
      <c r="A59" s="38"/>
      <c r="B59" s="39" t="s">
        <v>8</v>
      </c>
      <c r="C59" s="39"/>
      <c r="D59" s="39"/>
      <c r="E59" s="39"/>
      <c r="F59" s="39"/>
      <c r="G59" s="43">
        <f t="shared" si="24"/>
        <v>1821</v>
      </c>
      <c r="H59" s="44"/>
      <c r="I59" s="44"/>
      <c r="J59" s="44"/>
      <c r="K59" s="44"/>
      <c r="L59" s="44">
        <v>5</v>
      </c>
      <c r="M59" s="44"/>
      <c r="N59" s="44"/>
      <c r="O59" s="44"/>
      <c r="P59" s="44">
        <v>0</v>
      </c>
      <c r="Q59" s="44"/>
      <c r="R59" s="44"/>
      <c r="S59" s="44">
        <v>0</v>
      </c>
      <c r="T59" s="44"/>
      <c r="U59" s="44"/>
      <c r="V59" s="44">
        <v>68</v>
      </c>
      <c r="W59" s="44"/>
      <c r="X59" s="44"/>
      <c r="Y59" s="44"/>
      <c r="Z59" s="44">
        <v>103</v>
      </c>
      <c r="AA59" s="44"/>
      <c r="AB59" s="44"/>
      <c r="AC59" s="44"/>
      <c r="AD59" s="44">
        <v>0</v>
      </c>
      <c r="AE59" s="44"/>
      <c r="AF59" s="44"/>
      <c r="AG59" s="44">
        <v>7</v>
      </c>
      <c r="AH59" s="44"/>
      <c r="AI59" s="44"/>
      <c r="AJ59" s="44"/>
      <c r="AK59" s="44">
        <v>20</v>
      </c>
      <c r="AL59" s="44"/>
      <c r="AM59" s="44"/>
      <c r="AN59" s="44"/>
      <c r="AO59" s="44">
        <v>312</v>
      </c>
      <c r="AP59" s="44"/>
      <c r="AQ59" s="44"/>
      <c r="AR59" s="44"/>
      <c r="AS59" s="44">
        <v>38</v>
      </c>
      <c r="AT59" s="44"/>
      <c r="AU59" s="44"/>
      <c r="AV59" s="44"/>
      <c r="AW59" s="44">
        <v>52</v>
      </c>
      <c r="AX59" s="44"/>
      <c r="AY59" s="44"/>
      <c r="AZ59" s="44"/>
      <c r="BA59" s="44">
        <v>42</v>
      </c>
      <c r="BB59" s="44"/>
      <c r="BC59" s="44"/>
      <c r="BD59" s="44"/>
      <c r="BE59" s="44">
        <v>222</v>
      </c>
      <c r="BF59" s="44"/>
      <c r="BG59" s="44"/>
      <c r="BH59" s="44"/>
      <c r="BI59" s="44">
        <v>72</v>
      </c>
      <c r="BJ59" s="44"/>
      <c r="BK59" s="44"/>
      <c r="BL59" s="44"/>
      <c r="BM59" s="44">
        <v>56</v>
      </c>
      <c r="BN59" s="44"/>
      <c r="BO59" s="44"/>
      <c r="BP59" s="44"/>
      <c r="BQ59" s="44">
        <v>472</v>
      </c>
      <c r="BR59" s="44"/>
      <c r="BS59" s="44"/>
      <c r="BT59" s="44"/>
      <c r="BU59" s="44">
        <v>1</v>
      </c>
      <c r="BV59" s="44"/>
      <c r="BW59" s="44"/>
      <c r="BX59" s="44">
        <v>277</v>
      </c>
      <c r="BY59" s="44"/>
      <c r="BZ59" s="44"/>
      <c r="CA59" s="44"/>
      <c r="CB59" s="44">
        <v>22</v>
      </c>
      <c r="CC59" s="44"/>
      <c r="CD59" s="44"/>
      <c r="CE59" s="44"/>
      <c r="CF59" s="44">
        <v>52</v>
      </c>
      <c r="CG59" s="44"/>
      <c r="CH59" s="44"/>
      <c r="CI59" s="44"/>
      <c r="CJ59" s="42"/>
    </row>
    <row r="60" spans="1:88" ht="12" customHeight="1">
      <c r="A60" s="38"/>
      <c r="B60" s="39" t="s">
        <v>7</v>
      </c>
      <c r="C60" s="39"/>
      <c r="D60" s="39"/>
      <c r="E60" s="39"/>
      <c r="F60" s="39"/>
      <c r="G60" s="43">
        <f t="shared" si="24"/>
        <v>551</v>
      </c>
      <c r="H60" s="44"/>
      <c r="I60" s="44"/>
      <c r="J60" s="44"/>
      <c r="K60" s="44"/>
      <c r="L60" s="44">
        <v>1</v>
      </c>
      <c r="M60" s="44"/>
      <c r="N60" s="44"/>
      <c r="O60" s="44"/>
      <c r="P60" s="44">
        <v>0</v>
      </c>
      <c r="Q60" s="44"/>
      <c r="R60" s="44"/>
      <c r="S60" s="44">
        <v>0</v>
      </c>
      <c r="T60" s="44"/>
      <c r="U60" s="44"/>
      <c r="V60" s="44">
        <v>20</v>
      </c>
      <c r="W60" s="44"/>
      <c r="X60" s="44"/>
      <c r="Y60" s="44"/>
      <c r="Z60" s="44">
        <v>31</v>
      </c>
      <c r="AA60" s="44"/>
      <c r="AB60" s="44"/>
      <c r="AC60" s="44"/>
      <c r="AD60" s="44">
        <v>1</v>
      </c>
      <c r="AE60" s="44"/>
      <c r="AF60" s="44"/>
      <c r="AG60" s="44">
        <v>1</v>
      </c>
      <c r="AH60" s="44"/>
      <c r="AI60" s="44"/>
      <c r="AJ60" s="44"/>
      <c r="AK60" s="44">
        <v>6</v>
      </c>
      <c r="AL60" s="44"/>
      <c r="AM60" s="44"/>
      <c r="AN60" s="44"/>
      <c r="AO60" s="44">
        <v>90</v>
      </c>
      <c r="AP60" s="44"/>
      <c r="AQ60" s="44"/>
      <c r="AR60" s="44"/>
      <c r="AS60" s="44">
        <v>9</v>
      </c>
      <c r="AT60" s="44"/>
      <c r="AU60" s="44"/>
      <c r="AV60" s="44"/>
      <c r="AW60" s="44">
        <v>31</v>
      </c>
      <c r="AX60" s="44"/>
      <c r="AY60" s="44"/>
      <c r="AZ60" s="44"/>
      <c r="BA60" s="44">
        <v>12</v>
      </c>
      <c r="BB60" s="44"/>
      <c r="BC60" s="44"/>
      <c r="BD60" s="44"/>
      <c r="BE60" s="44">
        <v>46</v>
      </c>
      <c r="BF60" s="44"/>
      <c r="BG60" s="44"/>
      <c r="BH60" s="44"/>
      <c r="BI60" s="44">
        <v>32</v>
      </c>
      <c r="BJ60" s="44"/>
      <c r="BK60" s="44"/>
      <c r="BL60" s="44"/>
      <c r="BM60" s="44">
        <v>25</v>
      </c>
      <c r="BN60" s="44"/>
      <c r="BO60" s="44"/>
      <c r="BP60" s="44"/>
      <c r="BQ60" s="44">
        <v>132</v>
      </c>
      <c r="BR60" s="44"/>
      <c r="BS60" s="44"/>
      <c r="BT60" s="44"/>
      <c r="BU60" s="44">
        <v>1</v>
      </c>
      <c r="BV60" s="44"/>
      <c r="BW60" s="44"/>
      <c r="BX60" s="44">
        <v>85</v>
      </c>
      <c r="BY60" s="44"/>
      <c r="BZ60" s="44"/>
      <c r="CA60" s="44"/>
      <c r="CB60" s="44">
        <v>1</v>
      </c>
      <c r="CC60" s="44"/>
      <c r="CD60" s="44"/>
      <c r="CE60" s="44"/>
      <c r="CF60" s="44">
        <v>27</v>
      </c>
      <c r="CG60" s="44"/>
      <c r="CH60" s="44"/>
      <c r="CI60" s="44"/>
      <c r="CJ60" s="42"/>
    </row>
    <row r="61" spans="1:88" ht="12" customHeight="1">
      <c r="A61" s="38"/>
      <c r="B61" s="39" t="s">
        <v>6</v>
      </c>
      <c r="C61" s="39"/>
      <c r="D61" s="39"/>
      <c r="E61" s="39"/>
      <c r="F61" s="39"/>
      <c r="G61" s="43">
        <f t="shared" si="24"/>
        <v>137</v>
      </c>
      <c r="H61" s="44"/>
      <c r="I61" s="44"/>
      <c r="J61" s="44"/>
      <c r="K61" s="44"/>
      <c r="L61" s="44">
        <v>2</v>
      </c>
      <c r="M61" s="44"/>
      <c r="N61" s="44"/>
      <c r="O61" s="44"/>
      <c r="P61" s="44">
        <v>0</v>
      </c>
      <c r="Q61" s="44"/>
      <c r="R61" s="44"/>
      <c r="S61" s="44">
        <v>0</v>
      </c>
      <c r="T61" s="44"/>
      <c r="U61" s="44"/>
      <c r="V61" s="44">
        <v>7</v>
      </c>
      <c r="W61" s="44"/>
      <c r="X61" s="44"/>
      <c r="Y61" s="44"/>
      <c r="Z61" s="44">
        <v>11</v>
      </c>
      <c r="AA61" s="44"/>
      <c r="AB61" s="44"/>
      <c r="AC61" s="44"/>
      <c r="AD61" s="44">
        <v>0</v>
      </c>
      <c r="AE61" s="44"/>
      <c r="AF61" s="44"/>
      <c r="AG61" s="44">
        <v>1</v>
      </c>
      <c r="AH61" s="44"/>
      <c r="AI61" s="44"/>
      <c r="AJ61" s="44"/>
      <c r="AK61" s="44">
        <v>1</v>
      </c>
      <c r="AL61" s="44"/>
      <c r="AM61" s="44"/>
      <c r="AN61" s="44"/>
      <c r="AO61" s="44">
        <v>18</v>
      </c>
      <c r="AP61" s="44"/>
      <c r="AQ61" s="44"/>
      <c r="AR61" s="44"/>
      <c r="AS61" s="44">
        <v>2</v>
      </c>
      <c r="AT61" s="44"/>
      <c r="AU61" s="44"/>
      <c r="AV61" s="44"/>
      <c r="AW61" s="44">
        <v>13</v>
      </c>
      <c r="AX61" s="44"/>
      <c r="AY61" s="44"/>
      <c r="AZ61" s="44"/>
      <c r="BA61" s="44">
        <v>1</v>
      </c>
      <c r="BB61" s="44"/>
      <c r="BC61" s="44"/>
      <c r="BD61" s="44"/>
      <c r="BE61" s="44">
        <v>17</v>
      </c>
      <c r="BF61" s="44"/>
      <c r="BG61" s="44"/>
      <c r="BH61" s="44"/>
      <c r="BI61" s="44">
        <v>7</v>
      </c>
      <c r="BJ61" s="44"/>
      <c r="BK61" s="44"/>
      <c r="BL61" s="44"/>
      <c r="BM61" s="44">
        <v>7</v>
      </c>
      <c r="BN61" s="44"/>
      <c r="BO61" s="44"/>
      <c r="BP61" s="44"/>
      <c r="BQ61" s="44">
        <v>15</v>
      </c>
      <c r="BR61" s="44"/>
      <c r="BS61" s="44"/>
      <c r="BT61" s="44"/>
      <c r="BU61" s="44">
        <v>0</v>
      </c>
      <c r="BV61" s="44"/>
      <c r="BW61" s="44"/>
      <c r="BX61" s="44">
        <v>20</v>
      </c>
      <c r="BY61" s="44"/>
      <c r="BZ61" s="44"/>
      <c r="CA61" s="44"/>
      <c r="CB61" s="44">
        <v>0</v>
      </c>
      <c r="CC61" s="44"/>
      <c r="CD61" s="44"/>
      <c r="CE61" s="44"/>
      <c r="CF61" s="44">
        <v>15</v>
      </c>
      <c r="CG61" s="44"/>
      <c r="CH61" s="44"/>
      <c r="CI61" s="44"/>
      <c r="CJ61" s="42"/>
    </row>
    <row r="62" spans="1:88" ht="12" customHeight="1">
      <c r="A62" s="38"/>
      <c r="B62" s="39" t="s">
        <v>5</v>
      </c>
      <c r="C62" s="39"/>
      <c r="D62" s="39"/>
      <c r="E62" s="39"/>
      <c r="F62" s="39"/>
      <c r="G62" s="43">
        <f t="shared" si="24"/>
        <v>47</v>
      </c>
      <c r="H62" s="44"/>
      <c r="I62" s="44"/>
      <c r="J62" s="44"/>
      <c r="K62" s="44"/>
      <c r="L62" s="44">
        <v>0</v>
      </c>
      <c r="M62" s="44"/>
      <c r="N62" s="44"/>
      <c r="O62" s="44"/>
      <c r="P62" s="44">
        <v>0</v>
      </c>
      <c r="Q62" s="44"/>
      <c r="R62" s="44"/>
      <c r="S62" s="44">
        <v>0</v>
      </c>
      <c r="T62" s="44"/>
      <c r="U62" s="44"/>
      <c r="V62" s="44">
        <v>2</v>
      </c>
      <c r="W62" s="44"/>
      <c r="X62" s="44"/>
      <c r="Y62" s="44"/>
      <c r="Z62" s="44">
        <v>5</v>
      </c>
      <c r="AA62" s="44"/>
      <c r="AB62" s="44"/>
      <c r="AC62" s="44"/>
      <c r="AD62" s="44">
        <v>0</v>
      </c>
      <c r="AE62" s="44"/>
      <c r="AF62" s="44"/>
      <c r="AG62" s="44">
        <v>1</v>
      </c>
      <c r="AH62" s="44"/>
      <c r="AI62" s="44"/>
      <c r="AJ62" s="44"/>
      <c r="AK62" s="44">
        <v>0</v>
      </c>
      <c r="AL62" s="44"/>
      <c r="AM62" s="44"/>
      <c r="AN62" s="44"/>
      <c r="AO62" s="44">
        <v>5</v>
      </c>
      <c r="AP62" s="44"/>
      <c r="AQ62" s="44"/>
      <c r="AR62" s="44"/>
      <c r="AS62" s="44">
        <v>0</v>
      </c>
      <c r="AT62" s="44"/>
      <c r="AU62" s="44"/>
      <c r="AV62" s="44"/>
      <c r="AW62" s="44">
        <v>9</v>
      </c>
      <c r="AX62" s="44"/>
      <c r="AY62" s="44"/>
      <c r="AZ62" s="44"/>
      <c r="BA62" s="44">
        <v>1</v>
      </c>
      <c r="BB62" s="44"/>
      <c r="BC62" s="44"/>
      <c r="BD62" s="44"/>
      <c r="BE62" s="44">
        <v>2</v>
      </c>
      <c r="BF62" s="44"/>
      <c r="BG62" s="44"/>
      <c r="BH62" s="44"/>
      <c r="BI62" s="44">
        <v>1</v>
      </c>
      <c r="BJ62" s="44"/>
      <c r="BK62" s="44"/>
      <c r="BL62" s="44"/>
      <c r="BM62" s="44">
        <v>0</v>
      </c>
      <c r="BN62" s="44"/>
      <c r="BO62" s="44"/>
      <c r="BP62" s="44"/>
      <c r="BQ62" s="44">
        <v>6</v>
      </c>
      <c r="BR62" s="44"/>
      <c r="BS62" s="44"/>
      <c r="BT62" s="44"/>
      <c r="BU62" s="44">
        <v>0</v>
      </c>
      <c r="BV62" s="44"/>
      <c r="BW62" s="44"/>
      <c r="BX62" s="44">
        <v>8</v>
      </c>
      <c r="BY62" s="44"/>
      <c r="BZ62" s="44"/>
      <c r="CA62" s="44"/>
      <c r="CB62" s="44">
        <v>1</v>
      </c>
      <c r="CC62" s="44"/>
      <c r="CD62" s="44"/>
      <c r="CE62" s="44"/>
      <c r="CF62" s="44">
        <v>6</v>
      </c>
      <c r="CG62" s="44"/>
      <c r="CH62" s="44"/>
      <c r="CI62" s="44"/>
      <c r="CJ62" s="42"/>
    </row>
    <row r="63" spans="1:88" ht="12" customHeight="1">
      <c r="A63" s="38"/>
      <c r="B63" s="39" t="s">
        <v>4</v>
      </c>
      <c r="C63" s="39"/>
      <c r="D63" s="39"/>
      <c r="E63" s="39"/>
      <c r="F63" s="39"/>
      <c r="G63" s="45">
        <v>45.76</v>
      </c>
      <c r="H63" s="46"/>
      <c r="I63" s="46"/>
      <c r="J63" s="46"/>
      <c r="K63" s="46"/>
      <c r="L63" s="46">
        <v>47.8</v>
      </c>
      <c r="M63" s="46"/>
      <c r="N63" s="46"/>
      <c r="O63" s="46"/>
      <c r="P63" s="46">
        <v>44.5</v>
      </c>
      <c r="Q63" s="46"/>
      <c r="R63" s="46"/>
      <c r="S63" s="46">
        <v>46.5</v>
      </c>
      <c r="T63" s="46"/>
      <c r="U63" s="46"/>
      <c r="V63" s="46">
        <v>48.66</v>
      </c>
      <c r="W63" s="46"/>
      <c r="X63" s="46"/>
      <c r="Y63" s="46"/>
      <c r="Z63" s="46">
        <v>45.02</v>
      </c>
      <c r="AA63" s="46"/>
      <c r="AB63" s="46"/>
      <c r="AC63" s="46"/>
      <c r="AD63" s="46">
        <v>45.91</v>
      </c>
      <c r="AE63" s="46"/>
      <c r="AF63" s="46"/>
      <c r="AG63" s="46">
        <v>40.22</v>
      </c>
      <c r="AH63" s="46"/>
      <c r="AI63" s="46"/>
      <c r="AJ63" s="46"/>
      <c r="AK63" s="46">
        <v>44.92</v>
      </c>
      <c r="AL63" s="46"/>
      <c r="AM63" s="46"/>
      <c r="AN63" s="46"/>
      <c r="AO63" s="46">
        <v>45.49</v>
      </c>
      <c r="AP63" s="46"/>
      <c r="AQ63" s="46"/>
      <c r="AR63" s="46"/>
      <c r="AS63" s="46">
        <v>44.66</v>
      </c>
      <c r="AT63" s="46"/>
      <c r="AU63" s="46"/>
      <c r="AV63" s="46"/>
      <c r="AW63" s="46">
        <v>49.26</v>
      </c>
      <c r="AX63" s="46"/>
      <c r="AY63" s="46"/>
      <c r="AZ63" s="46"/>
      <c r="BA63" s="46">
        <v>44.19</v>
      </c>
      <c r="BB63" s="46"/>
      <c r="BC63" s="46"/>
      <c r="BD63" s="46"/>
      <c r="BE63" s="46">
        <v>43.17</v>
      </c>
      <c r="BF63" s="46"/>
      <c r="BG63" s="46"/>
      <c r="BH63" s="46"/>
      <c r="BI63" s="46">
        <v>44.81</v>
      </c>
      <c r="BJ63" s="46"/>
      <c r="BK63" s="46"/>
      <c r="BL63" s="46"/>
      <c r="BM63" s="46">
        <v>44.88</v>
      </c>
      <c r="BN63" s="46"/>
      <c r="BO63" s="46"/>
      <c r="BP63" s="46"/>
      <c r="BQ63" s="46">
        <v>46.56</v>
      </c>
      <c r="BR63" s="46"/>
      <c r="BS63" s="46"/>
      <c r="BT63" s="46"/>
      <c r="BU63" s="46">
        <v>44.64</v>
      </c>
      <c r="BV63" s="46"/>
      <c r="BW63" s="46"/>
      <c r="BX63" s="46">
        <v>51.8</v>
      </c>
      <c r="BY63" s="46"/>
      <c r="BZ63" s="46"/>
      <c r="CA63" s="46"/>
      <c r="CB63" s="46">
        <v>45.07</v>
      </c>
      <c r="CC63" s="46"/>
      <c r="CD63" s="46"/>
      <c r="CE63" s="46"/>
      <c r="CF63" s="46">
        <v>44.49</v>
      </c>
      <c r="CG63" s="46"/>
      <c r="CH63" s="46"/>
      <c r="CI63" s="46"/>
      <c r="CJ63" s="42"/>
    </row>
    <row r="64" spans="1:88" ht="12" customHeight="1">
      <c r="A64" s="38" t="s">
        <v>3</v>
      </c>
      <c r="B64" s="39"/>
      <c r="C64" s="39"/>
      <c r="D64" s="39"/>
      <c r="E64" s="39"/>
      <c r="F64" s="39"/>
      <c r="G64" s="43">
        <f>SUM(L64:CI64)</f>
        <v>5530</v>
      </c>
      <c r="H64" s="44"/>
      <c r="I64" s="44"/>
      <c r="J64" s="44"/>
      <c r="K64" s="44"/>
      <c r="L64" s="44">
        <v>25</v>
      </c>
      <c r="M64" s="44"/>
      <c r="N64" s="44"/>
      <c r="O64" s="44"/>
      <c r="P64" s="44">
        <v>0</v>
      </c>
      <c r="Q64" s="44"/>
      <c r="R64" s="44"/>
      <c r="S64" s="44">
        <v>0</v>
      </c>
      <c r="T64" s="44"/>
      <c r="U64" s="44"/>
      <c r="V64" s="44">
        <v>176</v>
      </c>
      <c r="W64" s="44"/>
      <c r="X64" s="44"/>
      <c r="Y64" s="44"/>
      <c r="Z64" s="44">
        <v>319</v>
      </c>
      <c r="AA64" s="44"/>
      <c r="AB64" s="44"/>
      <c r="AC64" s="44"/>
      <c r="AD64" s="44">
        <v>2</v>
      </c>
      <c r="AE64" s="44"/>
      <c r="AF64" s="44"/>
      <c r="AG64" s="44">
        <v>24</v>
      </c>
      <c r="AH64" s="44"/>
      <c r="AI64" s="44"/>
      <c r="AJ64" s="44"/>
      <c r="AK64" s="44">
        <v>62</v>
      </c>
      <c r="AL64" s="44"/>
      <c r="AM64" s="44"/>
      <c r="AN64" s="44"/>
      <c r="AO64" s="44">
        <v>1115</v>
      </c>
      <c r="AP64" s="44"/>
      <c r="AQ64" s="44"/>
      <c r="AR64" s="44"/>
      <c r="AS64" s="44">
        <v>97</v>
      </c>
      <c r="AT64" s="44"/>
      <c r="AU64" s="44"/>
      <c r="AV64" s="44"/>
      <c r="AW64" s="44">
        <v>164</v>
      </c>
      <c r="AX64" s="44"/>
      <c r="AY64" s="44"/>
      <c r="AZ64" s="44"/>
      <c r="BA64" s="44">
        <v>102</v>
      </c>
      <c r="BB64" s="44"/>
      <c r="BC64" s="44"/>
      <c r="BD64" s="44"/>
      <c r="BE64" s="44">
        <v>594</v>
      </c>
      <c r="BF64" s="44"/>
      <c r="BG64" s="44"/>
      <c r="BH64" s="44"/>
      <c r="BI64" s="44">
        <v>234</v>
      </c>
      <c r="BJ64" s="44"/>
      <c r="BK64" s="44"/>
      <c r="BL64" s="44"/>
      <c r="BM64" s="44">
        <v>251</v>
      </c>
      <c r="BN64" s="44"/>
      <c r="BO64" s="44"/>
      <c r="BP64" s="44"/>
      <c r="BQ64" s="44">
        <v>1402</v>
      </c>
      <c r="BR64" s="44"/>
      <c r="BS64" s="44"/>
      <c r="BT64" s="44"/>
      <c r="BU64" s="44">
        <v>10</v>
      </c>
      <c r="BV64" s="44"/>
      <c r="BW64" s="44"/>
      <c r="BX64" s="44">
        <v>716</v>
      </c>
      <c r="BY64" s="44"/>
      <c r="BZ64" s="44"/>
      <c r="CA64" s="44"/>
      <c r="CB64" s="44">
        <v>80</v>
      </c>
      <c r="CC64" s="44"/>
      <c r="CD64" s="44"/>
      <c r="CE64" s="44"/>
      <c r="CF64" s="44">
        <v>157</v>
      </c>
      <c r="CG64" s="44"/>
      <c r="CH64" s="44"/>
      <c r="CI64" s="44"/>
      <c r="CJ64" s="42"/>
    </row>
    <row r="65" spans="1:88" ht="12" customHeight="1">
      <c r="A65" s="38" t="s">
        <v>2</v>
      </c>
      <c r="B65" s="39"/>
      <c r="C65" s="39"/>
      <c r="D65" s="39"/>
      <c r="E65" s="39"/>
      <c r="F65" s="39"/>
      <c r="G65" s="43">
        <f>SUM(L65:CI65)</f>
        <v>4795</v>
      </c>
      <c r="H65" s="44"/>
      <c r="I65" s="44"/>
      <c r="J65" s="44"/>
      <c r="K65" s="44"/>
      <c r="L65" s="44">
        <f>25-3</f>
        <v>22</v>
      </c>
      <c r="M65" s="44"/>
      <c r="N65" s="44"/>
      <c r="O65" s="44"/>
      <c r="P65" s="44">
        <v>0</v>
      </c>
      <c r="Q65" s="44"/>
      <c r="R65" s="44"/>
      <c r="S65" s="44">
        <v>0</v>
      </c>
      <c r="T65" s="44"/>
      <c r="U65" s="44"/>
      <c r="V65" s="44">
        <f>176-29</f>
        <v>147</v>
      </c>
      <c r="W65" s="44"/>
      <c r="X65" s="44"/>
      <c r="Y65" s="44"/>
      <c r="Z65" s="44">
        <f>319-47</f>
        <v>272</v>
      </c>
      <c r="AA65" s="44"/>
      <c r="AB65" s="44"/>
      <c r="AC65" s="44"/>
      <c r="AD65" s="44">
        <f>2-1</f>
        <v>1</v>
      </c>
      <c r="AE65" s="44"/>
      <c r="AF65" s="44"/>
      <c r="AG65" s="44">
        <f>24-3</f>
        <v>21</v>
      </c>
      <c r="AH65" s="44"/>
      <c r="AI65" s="44"/>
      <c r="AJ65" s="44"/>
      <c r="AK65" s="44">
        <f>62-7</f>
        <v>55</v>
      </c>
      <c r="AL65" s="44"/>
      <c r="AM65" s="44"/>
      <c r="AN65" s="44"/>
      <c r="AO65" s="44">
        <f>1115-113</f>
        <v>1002</v>
      </c>
      <c r="AP65" s="44"/>
      <c r="AQ65" s="44"/>
      <c r="AR65" s="44"/>
      <c r="AS65" s="44">
        <f>97-11</f>
        <v>86</v>
      </c>
      <c r="AT65" s="44"/>
      <c r="AU65" s="44"/>
      <c r="AV65" s="44"/>
      <c r="AW65" s="44">
        <f>164-53</f>
        <v>111</v>
      </c>
      <c r="AX65" s="44"/>
      <c r="AY65" s="44"/>
      <c r="AZ65" s="44"/>
      <c r="BA65" s="44">
        <f>102-14</f>
        <v>88</v>
      </c>
      <c r="BB65" s="44"/>
      <c r="BC65" s="44"/>
      <c r="BD65" s="44"/>
      <c r="BE65" s="44">
        <f>594-65</f>
        <v>529</v>
      </c>
      <c r="BF65" s="44"/>
      <c r="BG65" s="44"/>
      <c r="BH65" s="44"/>
      <c r="BI65" s="44">
        <f>234-40</f>
        <v>194</v>
      </c>
      <c r="BJ65" s="44"/>
      <c r="BK65" s="44"/>
      <c r="BL65" s="44"/>
      <c r="BM65" s="44">
        <f>251-32</f>
        <v>219</v>
      </c>
      <c r="BN65" s="44"/>
      <c r="BO65" s="44"/>
      <c r="BP65" s="44"/>
      <c r="BQ65" s="44">
        <f>1402-153</f>
        <v>1249</v>
      </c>
      <c r="BR65" s="44"/>
      <c r="BS65" s="44"/>
      <c r="BT65" s="44"/>
      <c r="BU65" s="44">
        <f>10-1</f>
        <v>9</v>
      </c>
      <c r="BV65" s="44"/>
      <c r="BW65" s="44"/>
      <c r="BX65" s="44">
        <f>716-113</f>
        <v>603</v>
      </c>
      <c r="BY65" s="44"/>
      <c r="BZ65" s="44"/>
      <c r="CA65" s="44"/>
      <c r="CB65" s="44">
        <f>80-2</f>
        <v>78</v>
      </c>
      <c r="CC65" s="44"/>
      <c r="CD65" s="44"/>
      <c r="CE65" s="44"/>
      <c r="CF65" s="44">
        <f>157-48</f>
        <v>109</v>
      </c>
      <c r="CG65" s="44"/>
      <c r="CH65" s="44"/>
      <c r="CI65" s="44"/>
      <c r="CJ65" s="42"/>
    </row>
    <row r="66" spans="1:88" ht="12" customHeight="1" thickBot="1">
      <c r="A66" s="48" t="s">
        <v>1</v>
      </c>
      <c r="B66" s="49"/>
      <c r="C66" s="49"/>
      <c r="D66" s="49"/>
      <c r="E66" s="49"/>
      <c r="F66" s="49"/>
      <c r="G66" s="50">
        <f>SUM(L66:CI66)</f>
        <v>735</v>
      </c>
      <c r="H66" s="51"/>
      <c r="I66" s="51"/>
      <c r="J66" s="51"/>
      <c r="K66" s="51"/>
      <c r="L66" s="51">
        <v>3</v>
      </c>
      <c r="M66" s="51"/>
      <c r="N66" s="51"/>
      <c r="O66" s="51"/>
      <c r="P66" s="51">
        <v>0</v>
      </c>
      <c r="Q66" s="51"/>
      <c r="R66" s="51"/>
      <c r="S66" s="51">
        <v>0</v>
      </c>
      <c r="T66" s="51"/>
      <c r="U66" s="51"/>
      <c r="V66" s="51">
        <v>29</v>
      </c>
      <c r="W66" s="51"/>
      <c r="X66" s="51"/>
      <c r="Y66" s="51"/>
      <c r="Z66" s="51">
        <v>47</v>
      </c>
      <c r="AA66" s="51"/>
      <c r="AB66" s="51"/>
      <c r="AC66" s="51"/>
      <c r="AD66" s="51">
        <v>1</v>
      </c>
      <c r="AE66" s="51"/>
      <c r="AF66" s="51"/>
      <c r="AG66" s="51">
        <v>3</v>
      </c>
      <c r="AH66" s="51"/>
      <c r="AI66" s="51"/>
      <c r="AJ66" s="51"/>
      <c r="AK66" s="51">
        <v>7</v>
      </c>
      <c r="AL66" s="51"/>
      <c r="AM66" s="51"/>
      <c r="AN66" s="51"/>
      <c r="AO66" s="51">
        <v>113</v>
      </c>
      <c r="AP66" s="51"/>
      <c r="AQ66" s="51"/>
      <c r="AR66" s="51"/>
      <c r="AS66" s="51">
        <v>11</v>
      </c>
      <c r="AT66" s="51"/>
      <c r="AU66" s="51"/>
      <c r="AV66" s="51"/>
      <c r="AW66" s="51">
        <v>53</v>
      </c>
      <c r="AX66" s="51"/>
      <c r="AY66" s="51"/>
      <c r="AZ66" s="51"/>
      <c r="BA66" s="51">
        <v>14</v>
      </c>
      <c r="BB66" s="51"/>
      <c r="BC66" s="51"/>
      <c r="BD66" s="51"/>
      <c r="BE66" s="51">
        <v>65</v>
      </c>
      <c r="BF66" s="51"/>
      <c r="BG66" s="51"/>
      <c r="BH66" s="51"/>
      <c r="BI66" s="51">
        <v>40</v>
      </c>
      <c r="BJ66" s="51"/>
      <c r="BK66" s="51"/>
      <c r="BL66" s="51"/>
      <c r="BM66" s="51">
        <v>32</v>
      </c>
      <c r="BN66" s="51"/>
      <c r="BO66" s="51"/>
      <c r="BP66" s="51"/>
      <c r="BQ66" s="51">
        <v>153</v>
      </c>
      <c r="BR66" s="51"/>
      <c r="BS66" s="51"/>
      <c r="BT66" s="51"/>
      <c r="BU66" s="51">
        <v>1</v>
      </c>
      <c r="BV66" s="51"/>
      <c r="BW66" s="51"/>
      <c r="BX66" s="51">
        <v>113</v>
      </c>
      <c r="BY66" s="51"/>
      <c r="BZ66" s="51"/>
      <c r="CA66" s="51"/>
      <c r="CB66" s="51">
        <v>2</v>
      </c>
      <c r="CC66" s="51"/>
      <c r="CD66" s="51"/>
      <c r="CE66" s="51"/>
      <c r="CF66" s="51">
        <v>48</v>
      </c>
      <c r="CG66" s="51"/>
      <c r="CH66" s="51"/>
      <c r="CI66" s="51"/>
      <c r="CJ66" s="42"/>
    </row>
    <row r="67" spans="1:88">
      <c r="A67" s="52" t="s">
        <v>48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</row>
    <row r="68" spans="1:88">
      <c r="A68" s="54" t="s">
        <v>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</row>
  </sheetData>
  <mergeCells count="1287">
    <mergeCell ref="BX66:CA66"/>
    <mergeCell ref="CB66:CE66"/>
    <mergeCell ref="CF66:CI66"/>
    <mergeCell ref="A67:CI67"/>
    <mergeCell ref="A68:AJ68"/>
    <mergeCell ref="BA66:BD66"/>
    <mergeCell ref="BE66:BH66"/>
    <mergeCell ref="BI66:BL66"/>
    <mergeCell ref="BM66:BP66"/>
    <mergeCell ref="BQ66:BT66"/>
    <mergeCell ref="BU66:BW66"/>
    <mergeCell ref="AD66:AF66"/>
    <mergeCell ref="AG66:AJ66"/>
    <mergeCell ref="AK66:AN66"/>
    <mergeCell ref="AO66:AR66"/>
    <mergeCell ref="AS66:AV66"/>
    <mergeCell ref="AW66:AZ66"/>
    <mergeCell ref="G66:K66"/>
    <mergeCell ref="L66:O66"/>
    <mergeCell ref="P66:R66"/>
    <mergeCell ref="S66:U66"/>
    <mergeCell ref="V66:Y66"/>
    <mergeCell ref="Z66:AC66"/>
    <mergeCell ref="BM65:BP65"/>
    <mergeCell ref="BQ65:BT65"/>
    <mergeCell ref="BU65:BW65"/>
    <mergeCell ref="BX65:CA65"/>
    <mergeCell ref="CB65:CE65"/>
    <mergeCell ref="CF65:CI65"/>
    <mergeCell ref="AO65:AR65"/>
    <mergeCell ref="AS65:AV65"/>
    <mergeCell ref="AW65:AZ65"/>
    <mergeCell ref="BA65:BD65"/>
    <mergeCell ref="BE65:BH65"/>
    <mergeCell ref="BI65:BL65"/>
    <mergeCell ref="CF64:CI64"/>
    <mergeCell ref="G65:K65"/>
    <mergeCell ref="L65:O65"/>
    <mergeCell ref="P65:R65"/>
    <mergeCell ref="S65:U65"/>
    <mergeCell ref="V65:Y65"/>
    <mergeCell ref="Z65:AC65"/>
    <mergeCell ref="AD65:AF65"/>
    <mergeCell ref="AG65:AJ65"/>
    <mergeCell ref="AK65:AN65"/>
    <mergeCell ref="BI64:BL64"/>
    <mergeCell ref="BM64:BP64"/>
    <mergeCell ref="BQ64:BT64"/>
    <mergeCell ref="BU64:BW64"/>
    <mergeCell ref="BX64:CA64"/>
    <mergeCell ref="CB64:CE64"/>
    <mergeCell ref="AK64:AN64"/>
    <mergeCell ref="AO64:AR64"/>
    <mergeCell ref="AS64:AV64"/>
    <mergeCell ref="AW64:AZ64"/>
    <mergeCell ref="BA64:BD64"/>
    <mergeCell ref="BE64:BH64"/>
    <mergeCell ref="CB63:CE63"/>
    <mergeCell ref="CF63:CI63"/>
    <mergeCell ref="G64:K64"/>
    <mergeCell ref="L64:O64"/>
    <mergeCell ref="P64:R64"/>
    <mergeCell ref="S64:U64"/>
    <mergeCell ref="V64:Y64"/>
    <mergeCell ref="Z64:AC64"/>
    <mergeCell ref="AD64:AF64"/>
    <mergeCell ref="AG64:AJ64"/>
    <mergeCell ref="BE63:BH63"/>
    <mergeCell ref="BI63:BL63"/>
    <mergeCell ref="BM63:BP63"/>
    <mergeCell ref="BQ63:BT63"/>
    <mergeCell ref="BU63:BW63"/>
    <mergeCell ref="BX63:CA63"/>
    <mergeCell ref="AG63:AJ63"/>
    <mergeCell ref="AK63:AN63"/>
    <mergeCell ref="AO63:AR63"/>
    <mergeCell ref="AS63:AV63"/>
    <mergeCell ref="AW63:AZ63"/>
    <mergeCell ref="BA63:BD63"/>
    <mergeCell ref="BX62:CA62"/>
    <mergeCell ref="CB62:CE62"/>
    <mergeCell ref="CF62:CI62"/>
    <mergeCell ref="G63:K63"/>
    <mergeCell ref="L63:O63"/>
    <mergeCell ref="P63:R63"/>
    <mergeCell ref="S63:U63"/>
    <mergeCell ref="V63:Y63"/>
    <mergeCell ref="Z63:AC63"/>
    <mergeCell ref="AD63:AF63"/>
    <mergeCell ref="BA62:BD62"/>
    <mergeCell ref="BE62:BH62"/>
    <mergeCell ref="BI62:BL62"/>
    <mergeCell ref="BM62:BP62"/>
    <mergeCell ref="BQ62:BT62"/>
    <mergeCell ref="BU62:BW62"/>
    <mergeCell ref="AD62:AF62"/>
    <mergeCell ref="AG62:AJ62"/>
    <mergeCell ref="AK62:AN62"/>
    <mergeCell ref="AO62:AR62"/>
    <mergeCell ref="AS62:AV62"/>
    <mergeCell ref="AW62:AZ62"/>
    <mergeCell ref="G62:K62"/>
    <mergeCell ref="L62:O62"/>
    <mergeCell ref="P62:R62"/>
    <mergeCell ref="S62:U62"/>
    <mergeCell ref="V62:Y62"/>
    <mergeCell ref="Z62:AC62"/>
    <mergeCell ref="BM61:BP61"/>
    <mergeCell ref="BQ61:BT61"/>
    <mergeCell ref="BU61:BW61"/>
    <mergeCell ref="BX61:CA61"/>
    <mergeCell ref="CB61:CE61"/>
    <mergeCell ref="CF61:CI61"/>
    <mergeCell ref="AO61:AR61"/>
    <mergeCell ref="AS61:AV61"/>
    <mergeCell ref="AW61:AZ61"/>
    <mergeCell ref="BA61:BD61"/>
    <mergeCell ref="BE61:BH61"/>
    <mergeCell ref="BI61:BL61"/>
    <mergeCell ref="CF60:CI60"/>
    <mergeCell ref="G61:K61"/>
    <mergeCell ref="L61:O61"/>
    <mergeCell ref="P61:R61"/>
    <mergeCell ref="S61:U61"/>
    <mergeCell ref="V61:Y61"/>
    <mergeCell ref="Z61:AC61"/>
    <mergeCell ref="AD61:AF61"/>
    <mergeCell ref="AG61:AJ61"/>
    <mergeCell ref="AK61:AN61"/>
    <mergeCell ref="BI60:BL60"/>
    <mergeCell ref="BM60:BP60"/>
    <mergeCell ref="BQ60:BT60"/>
    <mergeCell ref="BU60:BW60"/>
    <mergeCell ref="BX60:CA60"/>
    <mergeCell ref="CB60:CE60"/>
    <mergeCell ref="AK60:AN60"/>
    <mergeCell ref="AO60:AR60"/>
    <mergeCell ref="AS60:AV60"/>
    <mergeCell ref="AW60:AZ60"/>
    <mergeCell ref="BA60:BD60"/>
    <mergeCell ref="BE60:BH60"/>
    <mergeCell ref="CB59:CE59"/>
    <mergeCell ref="CF59:CI59"/>
    <mergeCell ref="G60:K60"/>
    <mergeCell ref="L60:O60"/>
    <mergeCell ref="P60:R60"/>
    <mergeCell ref="S60:U60"/>
    <mergeCell ref="V60:Y60"/>
    <mergeCell ref="Z60:AC60"/>
    <mergeCell ref="AD60:AF60"/>
    <mergeCell ref="AG60:AJ60"/>
    <mergeCell ref="BE59:BH59"/>
    <mergeCell ref="BI59:BL59"/>
    <mergeCell ref="BM59:BP59"/>
    <mergeCell ref="BQ59:BT59"/>
    <mergeCell ref="BU59:BW59"/>
    <mergeCell ref="BX59:CA59"/>
    <mergeCell ref="AG59:AJ59"/>
    <mergeCell ref="AK59:AN59"/>
    <mergeCell ref="AO59:AR59"/>
    <mergeCell ref="AS59:AV59"/>
    <mergeCell ref="AW59:AZ59"/>
    <mergeCell ref="BA59:BD59"/>
    <mergeCell ref="BX58:CA58"/>
    <mergeCell ref="CB58:CE58"/>
    <mergeCell ref="CF58:CI58"/>
    <mergeCell ref="G59:K59"/>
    <mergeCell ref="L59:O59"/>
    <mergeCell ref="P59:R59"/>
    <mergeCell ref="S59:U59"/>
    <mergeCell ref="V59:Y59"/>
    <mergeCell ref="Z59:AC59"/>
    <mergeCell ref="AD59:AF59"/>
    <mergeCell ref="BA58:BD58"/>
    <mergeCell ref="BE58:BH58"/>
    <mergeCell ref="BI58:BL58"/>
    <mergeCell ref="BM58:BP58"/>
    <mergeCell ref="BQ58:BT58"/>
    <mergeCell ref="BU58:BW58"/>
    <mergeCell ref="AD58:AF58"/>
    <mergeCell ref="AG58:AJ58"/>
    <mergeCell ref="AK58:AN58"/>
    <mergeCell ref="AO58:AR58"/>
    <mergeCell ref="AS58:AV58"/>
    <mergeCell ref="AW58:AZ58"/>
    <mergeCell ref="G58:K58"/>
    <mergeCell ref="L58:O58"/>
    <mergeCell ref="P58:R58"/>
    <mergeCell ref="S58:U58"/>
    <mergeCell ref="V58:Y58"/>
    <mergeCell ref="Z58:AC58"/>
    <mergeCell ref="BM57:BP57"/>
    <mergeCell ref="BQ57:BT57"/>
    <mergeCell ref="BU57:BW57"/>
    <mergeCell ref="BX57:CA57"/>
    <mergeCell ref="CB57:CE57"/>
    <mergeCell ref="CF57:CI57"/>
    <mergeCell ref="AO57:AR57"/>
    <mergeCell ref="AS57:AV57"/>
    <mergeCell ref="AW57:AZ57"/>
    <mergeCell ref="BA57:BD57"/>
    <mergeCell ref="BE57:BH57"/>
    <mergeCell ref="BI57:BL57"/>
    <mergeCell ref="CF56:CI56"/>
    <mergeCell ref="G57:K57"/>
    <mergeCell ref="L57:O57"/>
    <mergeCell ref="P57:R57"/>
    <mergeCell ref="S57:U57"/>
    <mergeCell ref="V57:Y57"/>
    <mergeCell ref="Z57:AC57"/>
    <mergeCell ref="AD57:AF57"/>
    <mergeCell ref="AG57:AJ57"/>
    <mergeCell ref="AK57:AN57"/>
    <mergeCell ref="BI56:BL56"/>
    <mergeCell ref="BM56:BP56"/>
    <mergeCell ref="BQ56:BT56"/>
    <mergeCell ref="BU56:BW56"/>
    <mergeCell ref="BX56:CA56"/>
    <mergeCell ref="CB56:CE56"/>
    <mergeCell ref="AK56:AN56"/>
    <mergeCell ref="AO56:AR56"/>
    <mergeCell ref="AS56:AV56"/>
    <mergeCell ref="AW56:AZ56"/>
    <mergeCell ref="BA56:BD56"/>
    <mergeCell ref="BE56:BH56"/>
    <mergeCell ref="CB55:CE55"/>
    <mergeCell ref="CF55:CI55"/>
    <mergeCell ref="G56:K56"/>
    <mergeCell ref="L56:O56"/>
    <mergeCell ref="P56:R56"/>
    <mergeCell ref="S56:U56"/>
    <mergeCell ref="V56:Y56"/>
    <mergeCell ref="Z56:AC56"/>
    <mergeCell ref="AD56:AF56"/>
    <mergeCell ref="AG56:AJ56"/>
    <mergeCell ref="BE55:BH55"/>
    <mergeCell ref="BI55:BL55"/>
    <mergeCell ref="BM55:BP55"/>
    <mergeCell ref="BQ55:BT55"/>
    <mergeCell ref="BU55:BW55"/>
    <mergeCell ref="BX55:CA55"/>
    <mergeCell ref="AG55:AJ55"/>
    <mergeCell ref="AK55:AN55"/>
    <mergeCell ref="AO55:AR55"/>
    <mergeCell ref="AS55:AV55"/>
    <mergeCell ref="AW55:AZ55"/>
    <mergeCell ref="BA55:BD55"/>
    <mergeCell ref="BX54:CA54"/>
    <mergeCell ref="CB54:CE54"/>
    <mergeCell ref="CF54:CI54"/>
    <mergeCell ref="G55:K55"/>
    <mergeCell ref="L55:O55"/>
    <mergeCell ref="P55:R55"/>
    <mergeCell ref="S55:U55"/>
    <mergeCell ref="V55:Y55"/>
    <mergeCell ref="Z55:AC55"/>
    <mergeCell ref="AD55:AF55"/>
    <mergeCell ref="BA54:BD54"/>
    <mergeCell ref="BE54:BH54"/>
    <mergeCell ref="BI54:BL54"/>
    <mergeCell ref="BM54:BP54"/>
    <mergeCell ref="BQ54:BT54"/>
    <mergeCell ref="BU54:BW54"/>
    <mergeCell ref="AD54:AF54"/>
    <mergeCell ref="AG54:AJ54"/>
    <mergeCell ref="AK54:AN54"/>
    <mergeCell ref="AO54:AR54"/>
    <mergeCell ref="AS54:AV54"/>
    <mergeCell ref="AW54:AZ54"/>
    <mergeCell ref="G54:K54"/>
    <mergeCell ref="L54:O54"/>
    <mergeCell ref="P54:R54"/>
    <mergeCell ref="S54:U54"/>
    <mergeCell ref="V54:Y54"/>
    <mergeCell ref="Z54:AC54"/>
    <mergeCell ref="BM53:BP53"/>
    <mergeCell ref="BQ53:BT53"/>
    <mergeCell ref="BU53:BW53"/>
    <mergeCell ref="BX53:CA53"/>
    <mergeCell ref="CB53:CE53"/>
    <mergeCell ref="CF53:CI53"/>
    <mergeCell ref="AO53:AR53"/>
    <mergeCell ref="AS53:AV53"/>
    <mergeCell ref="AW53:AZ53"/>
    <mergeCell ref="BA53:BD53"/>
    <mergeCell ref="BE53:BH53"/>
    <mergeCell ref="BI53:BL53"/>
    <mergeCell ref="CF52:CI52"/>
    <mergeCell ref="G53:K53"/>
    <mergeCell ref="L53:O53"/>
    <mergeCell ref="P53:R53"/>
    <mergeCell ref="S53:U53"/>
    <mergeCell ref="V53:Y53"/>
    <mergeCell ref="Z53:AC53"/>
    <mergeCell ref="AD53:AF53"/>
    <mergeCell ref="AG53:AJ53"/>
    <mergeCell ref="AK53:AN53"/>
    <mergeCell ref="BI52:BL52"/>
    <mergeCell ref="BM52:BP52"/>
    <mergeCell ref="BQ52:BT52"/>
    <mergeCell ref="BU52:BW52"/>
    <mergeCell ref="BX52:CA52"/>
    <mergeCell ref="CB52:CE52"/>
    <mergeCell ref="AK52:AN52"/>
    <mergeCell ref="AO52:AR52"/>
    <mergeCell ref="AS52:AV52"/>
    <mergeCell ref="AW52:AZ52"/>
    <mergeCell ref="BA52:BD52"/>
    <mergeCell ref="BE52:BH52"/>
    <mergeCell ref="CB51:CE51"/>
    <mergeCell ref="CF51:CI51"/>
    <mergeCell ref="G52:K52"/>
    <mergeCell ref="L52:O52"/>
    <mergeCell ref="P52:R52"/>
    <mergeCell ref="S52:U52"/>
    <mergeCell ref="V52:Y52"/>
    <mergeCell ref="Z52:AC52"/>
    <mergeCell ref="AD52:AF52"/>
    <mergeCell ref="AG52:AJ52"/>
    <mergeCell ref="BE51:BH51"/>
    <mergeCell ref="BI51:BL51"/>
    <mergeCell ref="BM51:BP51"/>
    <mergeCell ref="BQ51:BT51"/>
    <mergeCell ref="BU51:BW51"/>
    <mergeCell ref="BX51:CA51"/>
    <mergeCell ref="AG51:AJ51"/>
    <mergeCell ref="AK51:AN51"/>
    <mergeCell ref="AO51:AR51"/>
    <mergeCell ref="AS51:AV51"/>
    <mergeCell ref="AW51:AZ51"/>
    <mergeCell ref="BA51:BD51"/>
    <mergeCell ref="BX50:CA50"/>
    <mergeCell ref="CB50:CE50"/>
    <mergeCell ref="CF50:CI50"/>
    <mergeCell ref="G51:K51"/>
    <mergeCell ref="L51:O51"/>
    <mergeCell ref="P51:R51"/>
    <mergeCell ref="S51:U51"/>
    <mergeCell ref="V51:Y51"/>
    <mergeCell ref="Z51:AC51"/>
    <mergeCell ref="AD51:AF51"/>
    <mergeCell ref="BA50:BD50"/>
    <mergeCell ref="BE50:BH50"/>
    <mergeCell ref="BI50:BL50"/>
    <mergeCell ref="BM50:BP50"/>
    <mergeCell ref="BQ50:BT50"/>
    <mergeCell ref="BU50:BW50"/>
    <mergeCell ref="AD50:AF50"/>
    <mergeCell ref="AG50:AJ50"/>
    <mergeCell ref="AK50:AN50"/>
    <mergeCell ref="AO50:AR50"/>
    <mergeCell ref="AS50:AV50"/>
    <mergeCell ref="AW50:AZ50"/>
    <mergeCell ref="G50:K50"/>
    <mergeCell ref="L50:O50"/>
    <mergeCell ref="P50:R50"/>
    <mergeCell ref="S50:U50"/>
    <mergeCell ref="V50:Y50"/>
    <mergeCell ref="Z50:AC50"/>
    <mergeCell ref="BM49:BP49"/>
    <mergeCell ref="BQ49:BT49"/>
    <mergeCell ref="BU49:BW49"/>
    <mergeCell ref="BX49:CA49"/>
    <mergeCell ref="CB49:CE49"/>
    <mergeCell ref="CF49:CI49"/>
    <mergeCell ref="AO49:AR49"/>
    <mergeCell ref="AS49:AV49"/>
    <mergeCell ref="AW49:AZ49"/>
    <mergeCell ref="BA49:BD49"/>
    <mergeCell ref="BE49:BH49"/>
    <mergeCell ref="BI49:BL49"/>
    <mergeCell ref="CF48:CI48"/>
    <mergeCell ref="G49:K49"/>
    <mergeCell ref="L49:O49"/>
    <mergeCell ref="P49:R49"/>
    <mergeCell ref="S49:U49"/>
    <mergeCell ref="V49:Y49"/>
    <mergeCell ref="Z49:AC49"/>
    <mergeCell ref="AD49:AF49"/>
    <mergeCell ref="AG49:AJ49"/>
    <mergeCell ref="AK49:AN49"/>
    <mergeCell ref="BI48:BL48"/>
    <mergeCell ref="BM48:BP48"/>
    <mergeCell ref="BQ48:BT48"/>
    <mergeCell ref="BU48:BW48"/>
    <mergeCell ref="BX48:CA48"/>
    <mergeCell ref="CB48:CE48"/>
    <mergeCell ref="AK48:AN48"/>
    <mergeCell ref="AO48:AR48"/>
    <mergeCell ref="AS48:AV48"/>
    <mergeCell ref="AW48:AZ48"/>
    <mergeCell ref="BA48:BD48"/>
    <mergeCell ref="BE48:BH48"/>
    <mergeCell ref="CB47:CE47"/>
    <mergeCell ref="CF47:CI47"/>
    <mergeCell ref="G48:K48"/>
    <mergeCell ref="L48:O48"/>
    <mergeCell ref="P48:R48"/>
    <mergeCell ref="S48:U48"/>
    <mergeCell ref="V48:Y48"/>
    <mergeCell ref="Z48:AC48"/>
    <mergeCell ref="AD48:AF48"/>
    <mergeCell ref="AG48:AJ48"/>
    <mergeCell ref="BE47:BH47"/>
    <mergeCell ref="BI47:BL47"/>
    <mergeCell ref="BM47:BP47"/>
    <mergeCell ref="BQ47:BT47"/>
    <mergeCell ref="BU47:BW47"/>
    <mergeCell ref="BX47:CA47"/>
    <mergeCell ref="AG47:AJ47"/>
    <mergeCell ref="AK47:AN47"/>
    <mergeCell ref="AO47:AR47"/>
    <mergeCell ref="AS47:AV47"/>
    <mergeCell ref="AW47:AZ47"/>
    <mergeCell ref="BA47:BD47"/>
    <mergeCell ref="BX46:CA46"/>
    <mergeCell ref="CB46:CE46"/>
    <mergeCell ref="CF46:CI46"/>
    <mergeCell ref="G47:K47"/>
    <mergeCell ref="L47:O47"/>
    <mergeCell ref="P47:R47"/>
    <mergeCell ref="S47:U47"/>
    <mergeCell ref="V47:Y47"/>
    <mergeCell ref="Z47:AC47"/>
    <mergeCell ref="AD47:AF47"/>
    <mergeCell ref="BA46:BD46"/>
    <mergeCell ref="BE46:BH46"/>
    <mergeCell ref="BI46:BL46"/>
    <mergeCell ref="BM46:BP46"/>
    <mergeCell ref="BQ46:BT46"/>
    <mergeCell ref="BU46:BW46"/>
    <mergeCell ref="AD46:AF46"/>
    <mergeCell ref="AG46:AJ46"/>
    <mergeCell ref="AK46:AN46"/>
    <mergeCell ref="AO46:AR46"/>
    <mergeCell ref="AS46:AV46"/>
    <mergeCell ref="AW46:AZ46"/>
    <mergeCell ref="G46:K46"/>
    <mergeCell ref="L46:O46"/>
    <mergeCell ref="P46:R46"/>
    <mergeCell ref="S46:U46"/>
    <mergeCell ref="V46:Y46"/>
    <mergeCell ref="Z46:AC46"/>
    <mergeCell ref="BM45:BP45"/>
    <mergeCell ref="BQ45:BT45"/>
    <mergeCell ref="BU45:BW45"/>
    <mergeCell ref="BX45:CA45"/>
    <mergeCell ref="CB45:CE45"/>
    <mergeCell ref="CF45:CI45"/>
    <mergeCell ref="AO45:AR45"/>
    <mergeCell ref="AS45:AV45"/>
    <mergeCell ref="AW45:AZ45"/>
    <mergeCell ref="BA45:BD45"/>
    <mergeCell ref="BE45:BH45"/>
    <mergeCell ref="BI45:BL45"/>
    <mergeCell ref="CF44:CI44"/>
    <mergeCell ref="G45:K45"/>
    <mergeCell ref="L45:O45"/>
    <mergeCell ref="P45:R45"/>
    <mergeCell ref="S45:U45"/>
    <mergeCell ref="V45:Y45"/>
    <mergeCell ref="Z45:AC45"/>
    <mergeCell ref="AD45:AF45"/>
    <mergeCell ref="AG45:AJ45"/>
    <mergeCell ref="AK45:AN45"/>
    <mergeCell ref="BI44:BL44"/>
    <mergeCell ref="BM44:BP44"/>
    <mergeCell ref="BQ44:BT44"/>
    <mergeCell ref="BU44:BW44"/>
    <mergeCell ref="BX44:CA44"/>
    <mergeCell ref="CB44:CE44"/>
    <mergeCell ref="AK44:AN44"/>
    <mergeCell ref="AO44:AR44"/>
    <mergeCell ref="AS44:AV44"/>
    <mergeCell ref="AW44:AZ44"/>
    <mergeCell ref="BA44:BD44"/>
    <mergeCell ref="BE44:BH44"/>
    <mergeCell ref="CB43:CE43"/>
    <mergeCell ref="CF43:CI43"/>
    <mergeCell ref="G44:K44"/>
    <mergeCell ref="L44:O44"/>
    <mergeCell ref="P44:R44"/>
    <mergeCell ref="S44:U44"/>
    <mergeCell ref="V44:Y44"/>
    <mergeCell ref="Z44:AC44"/>
    <mergeCell ref="AD44:AF44"/>
    <mergeCell ref="AG44:AJ44"/>
    <mergeCell ref="BE43:BH43"/>
    <mergeCell ref="BI43:BL43"/>
    <mergeCell ref="BM43:BP43"/>
    <mergeCell ref="BQ43:BT43"/>
    <mergeCell ref="BU43:BW43"/>
    <mergeCell ref="BX43:CA43"/>
    <mergeCell ref="AG43:AJ43"/>
    <mergeCell ref="AK43:AN43"/>
    <mergeCell ref="AO43:AR43"/>
    <mergeCell ref="AS43:AV43"/>
    <mergeCell ref="AW43:AZ43"/>
    <mergeCell ref="BA43:BD43"/>
    <mergeCell ref="BX42:CA42"/>
    <mergeCell ref="CB42:CE42"/>
    <mergeCell ref="CF42:CI42"/>
    <mergeCell ref="G43:K43"/>
    <mergeCell ref="L43:O43"/>
    <mergeCell ref="P43:R43"/>
    <mergeCell ref="S43:U43"/>
    <mergeCell ref="V43:Y43"/>
    <mergeCell ref="Z43:AC43"/>
    <mergeCell ref="AD43:AF43"/>
    <mergeCell ref="BA42:BD42"/>
    <mergeCell ref="BE42:BH42"/>
    <mergeCell ref="BI42:BL42"/>
    <mergeCell ref="BM42:BP42"/>
    <mergeCell ref="BQ42:BT42"/>
    <mergeCell ref="BU42:BW42"/>
    <mergeCell ref="AD42:AF42"/>
    <mergeCell ref="AG42:AJ42"/>
    <mergeCell ref="AK42:AN42"/>
    <mergeCell ref="AO42:AR42"/>
    <mergeCell ref="AS42:AV42"/>
    <mergeCell ref="AW42:AZ42"/>
    <mergeCell ref="G42:K42"/>
    <mergeCell ref="L42:O42"/>
    <mergeCell ref="P42:R42"/>
    <mergeCell ref="S42:U42"/>
    <mergeCell ref="V42:Y42"/>
    <mergeCell ref="Z42:AC42"/>
    <mergeCell ref="BM41:BP41"/>
    <mergeCell ref="BQ41:BT41"/>
    <mergeCell ref="BU41:BW41"/>
    <mergeCell ref="BX41:CA41"/>
    <mergeCell ref="CB41:CE41"/>
    <mergeCell ref="CF41:CI41"/>
    <mergeCell ref="AO41:AR41"/>
    <mergeCell ref="AS41:AV41"/>
    <mergeCell ref="AW41:AZ41"/>
    <mergeCell ref="BA41:BD41"/>
    <mergeCell ref="BE41:BH41"/>
    <mergeCell ref="BI41:BL41"/>
    <mergeCell ref="CF40:CI40"/>
    <mergeCell ref="G41:K41"/>
    <mergeCell ref="L41:O41"/>
    <mergeCell ref="P41:R41"/>
    <mergeCell ref="S41:U41"/>
    <mergeCell ref="V41:Y41"/>
    <mergeCell ref="Z41:AC41"/>
    <mergeCell ref="AD41:AF41"/>
    <mergeCell ref="AG41:AJ41"/>
    <mergeCell ref="AK41:AN41"/>
    <mergeCell ref="BI40:BL40"/>
    <mergeCell ref="BM40:BP40"/>
    <mergeCell ref="BQ40:BT40"/>
    <mergeCell ref="BU40:BW40"/>
    <mergeCell ref="BX40:CA40"/>
    <mergeCell ref="CB40:CE40"/>
    <mergeCell ref="AK40:AN40"/>
    <mergeCell ref="AO40:AR40"/>
    <mergeCell ref="AS40:AV40"/>
    <mergeCell ref="AW40:AZ40"/>
    <mergeCell ref="BA40:BD40"/>
    <mergeCell ref="BE40:BH40"/>
    <mergeCell ref="CB39:CE39"/>
    <mergeCell ref="CF39:CI39"/>
    <mergeCell ref="G40:K40"/>
    <mergeCell ref="L40:O40"/>
    <mergeCell ref="P40:R40"/>
    <mergeCell ref="S40:U40"/>
    <mergeCell ref="V40:Y40"/>
    <mergeCell ref="Z40:AC40"/>
    <mergeCell ref="AD40:AF40"/>
    <mergeCell ref="AG40:AJ40"/>
    <mergeCell ref="BE39:BH39"/>
    <mergeCell ref="BI39:BL39"/>
    <mergeCell ref="BM39:BP39"/>
    <mergeCell ref="BQ39:BT39"/>
    <mergeCell ref="BU39:BW39"/>
    <mergeCell ref="BX39:CA39"/>
    <mergeCell ref="AG39:AJ39"/>
    <mergeCell ref="AK39:AN39"/>
    <mergeCell ref="AO39:AR39"/>
    <mergeCell ref="AS39:AV39"/>
    <mergeCell ref="AW39:AZ39"/>
    <mergeCell ref="BA39:BD39"/>
    <mergeCell ref="BX38:CA38"/>
    <mergeCell ref="CB38:CE38"/>
    <mergeCell ref="CF38:CI38"/>
    <mergeCell ref="G39:K39"/>
    <mergeCell ref="L39:O39"/>
    <mergeCell ref="P39:R39"/>
    <mergeCell ref="S39:U39"/>
    <mergeCell ref="V39:Y39"/>
    <mergeCell ref="Z39:AC39"/>
    <mergeCell ref="AD39:AF39"/>
    <mergeCell ref="BA38:BD38"/>
    <mergeCell ref="BE38:BH38"/>
    <mergeCell ref="BI38:BL38"/>
    <mergeCell ref="BM38:BP38"/>
    <mergeCell ref="BQ38:BT38"/>
    <mergeCell ref="BU38:BW38"/>
    <mergeCell ref="AD38:AF38"/>
    <mergeCell ref="AG38:AJ38"/>
    <mergeCell ref="AK38:AN38"/>
    <mergeCell ref="AO38:AR38"/>
    <mergeCell ref="AS38:AV38"/>
    <mergeCell ref="AW38:AZ38"/>
    <mergeCell ref="G38:K38"/>
    <mergeCell ref="L38:O38"/>
    <mergeCell ref="P38:R38"/>
    <mergeCell ref="S38:U38"/>
    <mergeCell ref="V38:Y38"/>
    <mergeCell ref="Z38:AC38"/>
    <mergeCell ref="BM37:BP37"/>
    <mergeCell ref="BQ37:BT37"/>
    <mergeCell ref="BU37:BW37"/>
    <mergeCell ref="BX37:CA37"/>
    <mergeCell ref="CB37:CE37"/>
    <mergeCell ref="CF37:CI37"/>
    <mergeCell ref="AO37:AR37"/>
    <mergeCell ref="AS37:AV37"/>
    <mergeCell ref="AW37:AZ37"/>
    <mergeCell ref="BA37:BD37"/>
    <mergeCell ref="BE37:BH37"/>
    <mergeCell ref="BI37:BL37"/>
    <mergeCell ref="CF36:CI36"/>
    <mergeCell ref="G37:K37"/>
    <mergeCell ref="L37:O37"/>
    <mergeCell ref="P37:R37"/>
    <mergeCell ref="S37:U37"/>
    <mergeCell ref="V37:Y37"/>
    <mergeCell ref="Z37:AC37"/>
    <mergeCell ref="AD37:AF37"/>
    <mergeCell ref="AG37:AJ37"/>
    <mergeCell ref="AK37:AN37"/>
    <mergeCell ref="BI36:BL36"/>
    <mergeCell ref="BM36:BP36"/>
    <mergeCell ref="BQ36:BT36"/>
    <mergeCell ref="BU36:BW36"/>
    <mergeCell ref="BX36:CA36"/>
    <mergeCell ref="CB36:CE36"/>
    <mergeCell ref="AK36:AN36"/>
    <mergeCell ref="AO36:AR36"/>
    <mergeCell ref="AS36:AV36"/>
    <mergeCell ref="AW36:AZ36"/>
    <mergeCell ref="BA36:BD36"/>
    <mergeCell ref="BE36:BH36"/>
    <mergeCell ref="CB35:CE35"/>
    <mergeCell ref="CF35:CI35"/>
    <mergeCell ref="G36:K36"/>
    <mergeCell ref="L36:O36"/>
    <mergeCell ref="P36:R36"/>
    <mergeCell ref="S36:U36"/>
    <mergeCell ref="V36:Y36"/>
    <mergeCell ref="Z36:AC36"/>
    <mergeCell ref="AD36:AF36"/>
    <mergeCell ref="AG36:AJ36"/>
    <mergeCell ref="BE35:BH35"/>
    <mergeCell ref="BI35:BL35"/>
    <mergeCell ref="BM35:BP35"/>
    <mergeCell ref="BQ35:BT35"/>
    <mergeCell ref="BU35:BW35"/>
    <mergeCell ref="BX35:CA35"/>
    <mergeCell ref="AG35:AJ35"/>
    <mergeCell ref="AK35:AN35"/>
    <mergeCell ref="AO35:AR35"/>
    <mergeCell ref="AS35:AV35"/>
    <mergeCell ref="AW35:AZ35"/>
    <mergeCell ref="BA35:BD35"/>
    <mergeCell ref="BX34:CA34"/>
    <mergeCell ref="CB34:CE34"/>
    <mergeCell ref="CF34:CI34"/>
    <mergeCell ref="G35:K35"/>
    <mergeCell ref="L35:O35"/>
    <mergeCell ref="P35:R35"/>
    <mergeCell ref="S35:U35"/>
    <mergeCell ref="V35:Y35"/>
    <mergeCell ref="Z35:AC35"/>
    <mergeCell ref="AD35:AF35"/>
    <mergeCell ref="BA34:BD34"/>
    <mergeCell ref="BE34:BH34"/>
    <mergeCell ref="BI34:BL34"/>
    <mergeCell ref="BM34:BP34"/>
    <mergeCell ref="BQ34:BT34"/>
    <mergeCell ref="BU34:BW34"/>
    <mergeCell ref="AD34:AF34"/>
    <mergeCell ref="AG34:AJ34"/>
    <mergeCell ref="AK34:AN34"/>
    <mergeCell ref="AO34:AR34"/>
    <mergeCell ref="AS34:AV34"/>
    <mergeCell ref="AW34:AZ34"/>
    <mergeCell ref="G34:K34"/>
    <mergeCell ref="L34:O34"/>
    <mergeCell ref="P34:R34"/>
    <mergeCell ref="S34:U34"/>
    <mergeCell ref="V34:Y34"/>
    <mergeCell ref="Z34:AC34"/>
    <mergeCell ref="BM33:BP33"/>
    <mergeCell ref="BQ33:BT33"/>
    <mergeCell ref="BU33:BW33"/>
    <mergeCell ref="BX33:CA33"/>
    <mergeCell ref="CB33:CE33"/>
    <mergeCell ref="CF33:CI33"/>
    <mergeCell ref="AO33:AR33"/>
    <mergeCell ref="AS33:AV33"/>
    <mergeCell ref="AW33:AZ33"/>
    <mergeCell ref="BA33:BD33"/>
    <mergeCell ref="BE33:BH33"/>
    <mergeCell ref="BI33:BL33"/>
    <mergeCell ref="CF32:CI32"/>
    <mergeCell ref="G33:K33"/>
    <mergeCell ref="L33:O33"/>
    <mergeCell ref="P33:R33"/>
    <mergeCell ref="S33:U33"/>
    <mergeCell ref="V33:Y33"/>
    <mergeCell ref="Z33:AC33"/>
    <mergeCell ref="AD33:AF33"/>
    <mergeCell ref="AG33:AJ33"/>
    <mergeCell ref="AK33:AN33"/>
    <mergeCell ref="BI32:BL32"/>
    <mergeCell ref="BM32:BP32"/>
    <mergeCell ref="BQ32:BT32"/>
    <mergeCell ref="BU32:BW32"/>
    <mergeCell ref="BX32:CA32"/>
    <mergeCell ref="CB32:CE32"/>
    <mergeCell ref="AK32:AN32"/>
    <mergeCell ref="AO32:AR32"/>
    <mergeCell ref="AS32:AV32"/>
    <mergeCell ref="AW32:AZ32"/>
    <mergeCell ref="BA32:BD32"/>
    <mergeCell ref="BE32:BH32"/>
    <mergeCell ref="CB31:CE31"/>
    <mergeCell ref="CF31:CI31"/>
    <mergeCell ref="G32:K32"/>
    <mergeCell ref="L32:O32"/>
    <mergeCell ref="P32:R32"/>
    <mergeCell ref="S32:U32"/>
    <mergeCell ref="V32:Y32"/>
    <mergeCell ref="Z32:AC32"/>
    <mergeCell ref="AD32:AF32"/>
    <mergeCell ref="AG32:AJ32"/>
    <mergeCell ref="BE31:BH31"/>
    <mergeCell ref="BI31:BL31"/>
    <mergeCell ref="BM31:BP31"/>
    <mergeCell ref="BQ31:BT31"/>
    <mergeCell ref="BU31:BW31"/>
    <mergeCell ref="BX31:CA31"/>
    <mergeCell ref="AG31:AJ31"/>
    <mergeCell ref="AK31:AN31"/>
    <mergeCell ref="AO31:AR31"/>
    <mergeCell ref="AS31:AV31"/>
    <mergeCell ref="AW31:AZ31"/>
    <mergeCell ref="BA31:BD31"/>
    <mergeCell ref="BX30:CA30"/>
    <mergeCell ref="CB30:CE30"/>
    <mergeCell ref="CF30:CI30"/>
    <mergeCell ref="G31:K31"/>
    <mergeCell ref="L31:O31"/>
    <mergeCell ref="P31:R31"/>
    <mergeCell ref="S31:U31"/>
    <mergeCell ref="V31:Y31"/>
    <mergeCell ref="Z31:AC31"/>
    <mergeCell ref="AD31:AF31"/>
    <mergeCell ref="BA30:BD30"/>
    <mergeCell ref="BE30:BH30"/>
    <mergeCell ref="BI30:BL30"/>
    <mergeCell ref="BM30:BP30"/>
    <mergeCell ref="BQ30:BT30"/>
    <mergeCell ref="BU30:BW30"/>
    <mergeCell ref="AD30:AF30"/>
    <mergeCell ref="AG30:AJ30"/>
    <mergeCell ref="AK30:AN30"/>
    <mergeCell ref="AO30:AR30"/>
    <mergeCell ref="AS30:AV30"/>
    <mergeCell ref="AW30:AZ30"/>
    <mergeCell ref="G30:K30"/>
    <mergeCell ref="L30:O30"/>
    <mergeCell ref="P30:R30"/>
    <mergeCell ref="S30:U30"/>
    <mergeCell ref="V30:Y30"/>
    <mergeCell ref="Z30:AC30"/>
    <mergeCell ref="BM29:BP29"/>
    <mergeCell ref="BQ29:BT29"/>
    <mergeCell ref="BU29:BW29"/>
    <mergeCell ref="BX29:CA29"/>
    <mergeCell ref="CB29:CE29"/>
    <mergeCell ref="CF29:CI29"/>
    <mergeCell ref="AO29:AR29"/>
    <mergeCell ref="AS29:AV29"/>
    <mergeCell ref="AW29:AZ29"/>
    <mergeCell ref="BA29:BD29"/>
    <mergeCell ref="BE29:BH29"/>
    <mergeCell ref="BI29:BL29"/>
    <mergeCell ref="CF28:CI28"/>
    <mergeCell ref="G29:K29"/>
    <mergeCell ref="L29:O29"/>
    <mergeCell ref="P29:R29"/>
    <mergeCell ref="S29:U29"/>
    <mergeCell ref="V29:Y29"/>
    <mergeCell ref="Z29:AC29"/>
    <mergeCell ref="AD29:AF29"/>
    <mergeCell ref="AG29:AJ29"/>
    <mergeCell ref="AK29:AN29"/>
    <mergeCell ref="BI28:BL28"/>
    <mergeCell ref="BM28:BP28"/>
    <mergeCell ref="BQ28:BT28"/>
    <mergeCell ref="BU28:BW28"/>
    <mergeCell ref="BX28:CA28"/>
    <mergeCell ref="CB28:CE28"/>
    <mergeCell ref="AK28:AN28"/>
    <mergeCell ref="AO28:AR28"/>
    <mergeCell ref="AS28:AV28"/>
    <mergeCell ref="AW28:AZ28"/>
    <mergeCell ref="BA28:BD28"/>
    <mergeCell ref="BE28:BH28"/>
    <mergeCell ref="CB27:CE27"/>
    <mergeCell ref="CF27:CI27"/>
    <mergeCell ref="G28:K28"/>
    <mergeCell ref="L28:O28"/>
    <mergeCell ref="P28:R28"/>
    <mergeCell ref="S28:U28"/>
    <mergeCell ref="V28:Y28"/>
    <mergeCell ref="Z28:AC28"/>
    <mergeCell ref="AD28:AF28"/>
    <mergeCell ref="AG28:AJ28"/>
    <mergeCell ref="BE27:BH27"/>
    <mergeCell ref="BI27:BL27"/>
    <mergeCell ref="BM27:BP27"/>
    <mergeCell ref="BQ27:BT27"/>
    <mergeCell ref="BU27:BW27"/>
    <mergeCell ref="BX27:CA27"/>
    <mergeCell ref="AG27:AJ27"/>
    <mergeCell ref="AK27:AN27"/>
    <mergeCell ref="AO27:AR27"/>
    <mergeCell ref="AS27:AV27"/>
    <mergeCell ref="AW27:AZ27"/>
    <mergeCell ref="BA27:BD27"/>
    <mergeCell ref="BX26:CA26"/>
    <mergeCell ref="CB26:CE26"/>
    <mergeCell ref="CF26:CI26"/>
    <mergeCell ref="G27:K27"/>
    <mergeCell ref="L27:O27"/>
    <mergeCell ref="P27:R27"/>
    <mergeCell ref="S27:U27"/>
    <mergeCell ref="V27:Y27"/>
    <mergeCell ref="Z27:AC27"/>
    <mergeCell ref="AD27:AF27"/>
    <mergeCell ref="BA26:BD26"/>
    <mergeCell ref="BE26:BH26"/>
    <mergeCell ref="BI26:BL26"/>
    <mergeCell ref="BM26:BP26"/>
    <mergeCell ref="BQ26:BT26"/>
    <mergeCell ref="BU26:BW26"/>
    <mergeCell ref="AD26:AF26"/>
    <mergeCell ref="AG26:AJ26"/>
    <mergeCell ref="AK26:AN26"/>
    <mergeCell ref="AO26:AR26"/>
    <mergeCell ref="AS26:AV26"/>
    <mergeCell ref="AW26:AZ26"/>
    <mergeCell ref="G26:K26"/>
    <mergeCell ref="L26:O26"/>
    <mergeCell ref="P26:R26"/>
    <mergeCell ref="S26:U26"/>
    <mergeCell ref="V26:Y26"/>
    <mergeCell ref="Z26:AC26"/>
    <mergeCell ref="BM25:BP25"/>
    <mergeCell ref="BQ25:BT25"/>
    <mergeCell ref="BU25:BW25"/>
    <mergeCell ref="BX25:CA25"/>
    <mergeCell ref="CB25:CE25"/>
    <mergeCell ref="CF25:CI25"/>
    <mergeCell ref="AO25:AR25"/>
    <mergeCell ref="AS25:AV25"/>
    <mergeCell ref="AW25:AZ25"/>
    <mergeCell ref="BA25:BD25"/>
    <mergeCell ref="BE25:BH25"/>
    <mergeCell ref="BI25:BL25"/>
    <mergeCell ref="CF24:CI24"/>
    <mergeCell ref="G25:K25"/>
    <mergeCell ref="L25:O25"/>
    <mergeCell ref="P25:R25"/>
    <mergeCell ref="S25:U25"/>
    <mergeCell ref="V25:Y25"/>
    <mergeCell ref="Z25:AC25"/>
    <mergeCell ref="AD25:AF25"/>
    <mergeCell ref="AG25:AJ25"/>
    <mergeCell ref="AK25:AN25"/>
    <mergeCell ref="BI24:BL24"/>
    <mergeCell ref="BM24:BP24"/>
    <mergeCell ref="BQ24:BT24"/>
    <mergeCell ref="BU24:BW24"/>
    <mergeCell ref="BX24:CA24"/>
    <mergeCell ref="CB24:CE24"/>
    <mergeCell ref="AK24:AN24"/>
    <mergeCell ref="AO24:AR24"/>
    <mergeCell ref="AS24:AV24"/>
    <mergeCell ref="AW24:AZ24"/>
    <mergeCell ref="BA24:BD24"/>
    <mergeCell ref="BE24:BH24"/>
    <mergeCell ref="CB23:CE23"/>
    <mergeCell ref="CF23:CI23"/>
    <mergeCell ref="G24:K24"/>
    <mergeCell ref="L24:O24"/>
    <mergeCell ref="P24:R24"/>
    <mergeCell ref="S24:U24"/>
    <mergeCell ref="V24:Y24"/>
    <mergeCell ref="Z24:AC24"/>
    <mergeCell ref="AD24:AF24"/>
    <mergeCell ref="AG24:AJ24"/>
    <mergeCell ref="BE23:BH23"/>
    <mergeCell ref="BI23:BL23"/>
    <mergeCell ref="BM23:BP23"/>
    <mergeCell ref="BQ23:BT23"/>
    <mergeCell ref="BU23:BW23"/>
    <mergeCell ref="BX23:CA23"/>
    <mergeCell ref="AG23:AJ23"/>
    <mergeCell ref="AK23:AN23"/>
    <mergeCell ref="AO23:AR23"/>
    <mergeCell ref="AS23:AV23"/>
    <mergeCell ref="AW23:AZ23"/>
    <mergeCell ref="BA23:BD23"/>
    <mergeCell ref="BX22:CA22"/>
    <mergeCell ref="CB22:CE22"/>
    <mergeCell ref="CF22:CI22"/>
    <mergeCell ref="G23:K23"/>
    <mergeCell ref="L23:O23"/>
    <mergeCell ref="P23:R23"/>
    <mergeCell ref="S23:U23"/>
    <mergeCell ref="V23:Y23"/>
    <mergeCell ref="Z23:AC23"/>
    <mergeCell ref="AD23:AF23"/>
    <mergeCell ref="BA22:BD22"/>
    <mergeCell ref="BE22:BH22"/>
    <mergeCell ref="BI22:BL22"/>
    <mergeCell ref="BM22:BP22"/>
    <mergeCell ref="BQ22:BT22"/>
    <mergeCell ref="BU22:BW22"/>
    <mergeCell ref="AD22:AF22"/>
    <mergeCell ref="AG22:AJ22"/>
    <mergeCell ref="AK22:AN22"/>
    <mergeCell ref="AO22:AR22"/>
    <mergeCell ref="AS22:AV22"/>
    <mergeCell ref="AW22:AZ22"/>
    <mergeCell ref="G22:K22"/>
    <mergeCell ref="L22:O22"/>
    <mergeCell ref="P22:R22"/>
    <mergeCell ref="S22:U22"/>
    <mergeCell ref="V22:Y22"/>
    <mergeCell ref="Z22:AC22"/>
    <mergeCell ref="BM21:BP21"/>
    <mergeCell ref="BQ21:BT21"/>
    <mergeCell ref="BU21:BW21"/>
    <mergeCell ref="BX21:CA21"/>
    <mergeCell ref="CB21:CE21"/>
    <mergeCell ref="CF21:CI21"/>
    <mergeCell ref="AO21:AR21"/>
    <mergeCell ref="AS21:AV21"/>
    <mergeCell ref="AW21:AZ21"/>
    <mergeCell ref="BA21:BD21"/>
    <mergeCell ref="BE21:BH21"/>
    <mergeCell ref="BI21:BL21"/>
    <mergeCell ref="CF20:CI20"/>
    <mergeCell ref="G21:K21"/>
    <mergeCell ref="L21:O21"/>
    <mergeCell ref="P21:R21"/>
    <mergeCell ref="S21:U21"/>
    <mergeCell ref="V21:Y21"/>
    <mergeCell ref="Z21:AC21"/>
    <mergeCell ref="AD21:AF21"/>
    <mergeCell ref="AG21:AJ21"/>
    <mergeCell ref="AK21:AN21"/>
    <mergeCell ref="BI20:BL20"/>
    <mergeCell ref="BM20:BP20"/>
    <mergeCell ref="BQ20:BT20"/>
    <mergeCell ref="BU20:BW20"/>
    <mergeCell ref="BX20:CA20"/>
    <mergeCell ref="CB20:CE20"/>
    <mergeCell ref="AK20:AN20"/>
    <mergeCell ref="AO20:AR20"/>
    <mergeCell ref="AS20:AV20"/>
    <mergeCell ref="AW20:AZ20"/>
    <mergeCell ref="BA20:BD20"/>
    <mergeCell ref="BE20:BH20"/>
    <mergeCell ref="CB19:CE19"/>
    <mergeCell ref="CF19:CI19"/>
    <mergeCell ref="G20:K20"/>
    <mergeCell ref="L20:O20"/>
    <mergeCell ref="P20:R20"/>
    <mergeCell ref="S20:U20"/>
    <mergeCell ref="V20:Y20"/>
    <mergeCell ref="Z20:AC20"/>
    <mergeCell ref="AD20:AF20"/>
    <mergeCell ref="AG20:AJ20"/>
    <mergeCell ref="BE19:BH19"/>
    <mergeCell ref="BI19:BL19"/>
    <mergeCell ref="BM19:BP19"/>
    <mergeCell ref="BQ19:BT19"/>
    <mergeCell ref="BU19:BW19"/>
    <mergeCell ref="BX19:CA19"/>
    <mergeCell ref="AG19:AJ19"/>
    <mergeCell ref="AK19:AN19"/>
    <mergeCell ref="AO19:AR19"/>
    <mergeCell ref="AS19:AV19"/>
    <mergeCell ref="AW19:AZ19"/>
    <mergeCell ref="BA19:BD19"/>
    <mergeCell ref="BX18:CA18"/>
    <mergeCell ref="CB18:CE18"/>
    <mergeCell ref="CF18:CI18"/>
    <mergeCell ref="G19:K19"/>
    <mergeCell ref="L19:O19"/>
    <mergeCell ref="P19:R19"/>
    <mergeCell ref="S19:U19"/>
    <mergeCell ref="V19:Y19"/>
    <mergeCell ref="Z19:AC19"/>
    <mergeCell ref="AD19:AF19"/>
    <mergeCell ref="BA18:BD18"/>
    <mergeCell ref="BE18:BH18"/>
    <mergeCell ref="BI18:BL18"/>
    <mergeCell ref="BM18:BP18"/>
    <mergeCell ref="BQ18:BT18"/>
    <mergeCell ref="BU18:BW18"/>
    <mergeCell ref="AD18:AF18"/>
    <mergeCell ref="AG18:AJ18"/>
    <mergeCell ref="AK18:AN18"/>
    <mergeCell ref="AO18:AR18"/>
    <mergeCell ref="AS18:AV18"/>
    <mergeCell ref="AW18:AZ18"/>
    <mergeCell ref="G18:K18"/>
    <mergeCell ref="L18:O18"/>
    <mergeCell ref="P18:R18"/>
    <mergeCell ref="S18:U18"/>
    <mergeCell ref="V18:Y18"/>
    <mergeCell ref="Z18:AC18"/>
    <mergeCell ref="BM17:BP17"/>
    <mergeCell ref="BQ17:BT17"/>
    <mergeCell ref="BU17:BW17"/>
    <mergeCell ref="BX17:CA17"/>
    <mergeCell ref="CB17:CE17"/>
    <mergeCell ref="CF17:CI17"/>
    <mergeCell ref="AO17:AR17"/>
    <mergeCell ref="AS17:AV17"/>
    <mergeCell ref="AW17:AZ17"/>
    <mergeCell ref="BA17:BD17"/>
    <mergeCell ref="BE17:BH17"/>
    <mergeCell ref="BI17:BL17"/>
    <mergeCell ref="CF16:CI16"/>
    <mergeCell ref="G17:K17"/>
    <mergeCell ref="L17:O17"/>
    <mergeCell ref="P17:R17"/>
    <mergeCell ref="S17:U17"/>
    <mergeCell ref="V17:Y17"/>
    <mergeCell ref="Z17:AC17"/>
    <mergeCell ref="AD17:AF17"/>
    <mergeCell ref="AG17:AJ17"/>
    <mergeCell ref="AK17:AN17"/>
    <mergeCell ref="BI16:BL16"/>
    <mergeCell ref="BM16:BP16"/>
    <mergeCell ref="BQ16:BT16"/>
    <mergeCell ref="BU16:BW16"/>
    <mergeCell ref="BX16:CA16"/>
    <mergeCell ref="CB16:CE16"/>
    <mergeCell ref="AK16:AN16"/>
    <mergeCell ref="AO16:AR16"/>
    <mergeCell ref="AS16:AV16"/>
    <mergeCell ref="AW16:AZ16"/>
    <mergeCell ref="BA16:BD16"/>
    <mergeCell ref="BE16:BH16"/>
    <mergeCell ref="CB15:CE15"/>
    <mergeCell ref="CF15:CI15"/>
    <mergeCell ref="G16:K16"/>
    <mergeCell ref="L16:O16"/>
    <mergeCell ref="P16:R16"/>
    <mergeCell ref="S16:U16"/>
    <mergeCell ref="V16:Y16"/>
    <mergeCell ref="Z16:AC16"/>
    <mergeCell ref="AD16:AF16"/>
    <mergeCell ref="AG16:AJ16"/>
    <mergeCell ref="BE15:BH15"/>
    <mergeCell ref="BI15:BL15"/>
    <mergeCell ref="BM15:BP15"/>
    <mergeCell ref="BQ15:BT15"/>
    <mergeCell ref="BU15:BW15"/>
    <mergeCell ref="BX15:CA15"/>
    <mergeCell ref="AG15:AJ15"/>
    <mergeCell ref="AK15:AN15"/>
    <mergeCell ref="AO15:AR15"/>
    <mergeCell ref="AS15:AV15"/>
    <mergeCell ref="AW15:AZ15"/>
    <mergeCell ref="BA15:BD15"/>
    <mergeCell ref="BX14:CA14"/>
    <mergeCell ref="CB14:CE14"/>
    <mergeCell ref="CF14:CI14"/>
    <mergeCell ref="G15:K15"/>
    <mergeCell ref="L15:O15"/>
    <mergeCell ref="P15:R15"/>
    <mergeCell ref="S15:U15"/>
    <mergeCell ref="V15:Y15"/>
    <mergeCell ref="Z15:AC15"/>
    <mergeCell ref="AD15:AF15"/>
    <mergeCell ref="BA14:BD14"/>
    <mergeCell ref="BE14:BH14"/>
    <mergeCell ref="BI14:BL14"/>
    <mergeCell ref="BM14:BP14"/>
    <mergeCell ref="BQ14:BT14"/>
    <mergeCell ref="BU14:BW14"/>
    <mergeCell ref="AD14:AF14"/>
    <mergeCell ref="AG14:AJ14"/>
    <mergeCell ref="AK14:AN14"/>
    <mergeCell ref="AO14:AR14"/>
    <mergeCell ref="AS14:AV14"/>
    <mergeCell ref="AW14:AZ14"/>
    <mergeCell ref="G14:K14"/>
    <mergeCell ref="L14:O14"/>
    <mergeCell ref="P14:R14"/>
    <mergeCell ref="S14:U14"/>
    <mergeCell ref="V14:Y14"/>
    <mergeCell ref="Z14:AC14"/>
    <mergeCell ref="BM13:BP13"/>
    <mergeCell ref="BQ13:BT13"/>
    <mergeCell ref="BU13:BW13"/>
    <mergeCell ref="BX13:CA13"/>
    <mergeCell ref="CB13:CE13"/>
    <mergeCell ref="CF13:CI13"/>
    <mergeCell ref="AO13:AR13"/>
    <mergeCell ref="AS13:AV13"/>
    <mergeCell ref="AW13:AZ13"/>
    <mergeCell ref="BA13:BD13"/>
    <mergeCell ref="BE13:BH13"/>
    <mergeCell ref="BI13:BL13"/>
    <mergeCell ref="CF12:CI12"/>
    <mergeCell ref="G13:K13"/>
    <mergeCell ref="L13:O13"/>
    <mergeCell ref="P13:R13"/>
    <mergeCell ref="S13:U13"/>
    <mergeCell ref="V13:Y13"/>
    <mergeCell ref="Z13:AC13"/>
    <mergeCell ref="AD13:AF13"/>
    <mergeCell ref="AG13:AJ13"/>
    <mergeCell ref="AK13:AN13"/>
    <mergeCell ref="BI12:BL12"/>
    <mergeCell ref="BM12:BP12"/>
    <mergeCell ref="BQ12:BT12"/>
    <mergeCell ref="BU12:BW12"/>
    <mergeCell ref="BX12:CA12"/>
    <mergeCell ref="CB12:CE12"/>
    <mergeCell ref="AK12:AN12"/>
    <mergeCell ref="AO12:AR12"/>
    <mergeCell ref="AS12:AV12"/>
    <mergeCell ref="AW12:AZ12"/>
    <mergeCell ref="BA12:BD12"/>
    <mergeCell ref="BE12:BH12"/>
    <mergeCell ref="CB11:CE11"/>
    <mergeCell ref="CF11:CI11"/>
    <mergeCell ref="G12:K12"/>
    <mergeCell ref="L12:O12"/>
    <mergeCell ref="P12:R12"/>
    <mergeCell ref="S12:U12"/>
    <mergeCell ref="V12:Y12"/>
    <mergeCell ref="Z12:AC12"/>
    <mergeCell ref="AD12:AF12"/>
    <mergeCell ref="AG12:AJ12"/>
    <mergeCell ref="BE11:BH11"/>
    <mergeCell ref="BI11:BL11"/>
    <mergeCell ref="BM11:BP11"/>
    <mergeCell ref="BQ11:BT11"/>
    <mergeCell ref="BU11:BW11"/>
    <mergeCell ref="BX11:CA11"/>
    <mergeCell ref="AG11:AJ11"/>
    <mergeCell ref="AK11:AN11"/>
    <mergeCell ref="AO11:AR11"/>
    <mergeCell ref="AS11:AV11"/>
    <mergeCell ref="AW11:AZ11"/>
    <mergeCell ref="BA11:BD11"/>
    <mergeCell ref="BX10:CA10"/>
    <mergeCell ref="CB10:CE10"/>
    <mergeCell ref="CF10:CI10"/>
    <mergeCell ref="G11:K11"/>
    <mergeCell ref="L11:O11"/>
    <mergeCell ref="P11:R11"/>
    <mergeCell ref="S11:U11"/>
    <mergeCell ref="V11:Y11"/>
    <mergeCell ref="Z11:AC11"/>
    <mergeCell ref="AD11:AF11"/>
    <mergeCell ref="BA10:BD10"/>
    <mergeCell ref="BE10:BH10"/>
    <mergeCell ref="BI10:BL10"/>
    <mergeCell ref="BM10:BP10"/>
    <mergeCell ref="BQ10:BT10"/>
    <mergeCell ref="BU10:BW10"/>
    <mergeCell ref="AD10:AF10"/>
    <mergeCell ref="AG10:AJ10"/>
    <mergeCell ref="AK10:AN10"/>
    <mergeCell ref="AO10:AR10"/>
    <mergeCell ref="AS10:AV10"/>
    <mergeCell ref="AW10:AZ10"/>
    <mergeCell ref="G10:K10"/>
    <mergeCell ref="L10:O10"/>
    <mergeCell ref="P10:R10"/>
    <mergeCell ref="S10:U10"/>
    <mergeCell ref="V10:Y10"/>
    <mergeCell ref="Z10:AC10"/>
    <mergeCell ref="BM9:BP9"/>
    <mergeCell ref="BQ9:BT9"/>
    <mergeCell ref="BU9:BW9"/>
    <mergeCell ref="BX9:CA9"/>
    <mergeCell ref="CB9:CE9"/>
    <mergeCell ref="CF9:CI9"/>
    <mergeCell ref="AO9:AR9"/>
    <mergeCell ref="AS9:AV9"/>
    <mergeCell ref="AW9:AZ9"/>
    <mergeCell ref="BA9:BD9"/>
    <mergeCell ref="BE9:BH9"/>
    <mergeCell ref="BI9:BL9"/>
    <mergeCell ref="CF8:CI8"/>
    <mergeCell ref="G9:K9"/>
    <mergeCell ref="L9:O9"/>
    <mergeCell ref="P9:R9"/>
    <mergeCell ref="S9:U9"/>
    <mergeCell ref="V9:Y9"/>
    <mergeCell ref="Z9:AC9"/>
    <mergeCell ref="AD9:AF9"/>
    <mergeCell ref="AG9:AJ9"/>
    <mergeCell ref="AK9:AN9"/>
    <mergeCell ref="BI8:BL8"/>
    <mergeCell ref="BM8:BP8"/>
    <mergeCell ref="BQ8:BT8"/>
    <mergeCell ref="BU8:BW8"/>
    <mergeCell ref="BX8:CA8"/>
    <mergeCell ref="CB8:CE8"/>
    <mergeCell ref="AK8:AN8"/>
    <mergeCell ref="AO8:AR8"/>
    <mergeCell ref="AS8:AV8"/>
    <mergeCell ref="AW8:AZ8"/>
    <mergeCell ref="BA8:BD8"/>
    <mergeCell ref="BE8:BH8"/>
    <mergeCell ref="CB7:CE7"/>
    <mergeCell ref="CF7:CI7"/>
    <mergeCell ref="G8:K8"/>
    <mergeCell ref="L8:O8"/>
    <mergeCell ref="P8:R8"/>
    <mergeCell ref="S8:U8"/>
    <mergeCell ref="V8:Y8"/>
    <mergeCell ref="Z8:AC8"/>
    <mergeCell ref="AD8:AF8"/>
    <mergeCell ref="AG8:AJ8"/>
    <mergeCell ref="BE7:BH7"/>
    <mergeCell ref="BI7:BL7"/>
    <mergeCell ref="BM7:BP7"/>
    <mergeCell ref="BQ7:BT7"/>
    <mergeCell ref="BU7:BW7"/>
    <mergeCell ref="BX7:CA7"/>
    <mergeCell ref="AG7:AJ7"/>
    <mergeCell ref="AK7:AN7"/>
    <mergeCell ref="AO7:AR7"/>
    <mergeCell ref="AS7:AV7"/>
    <mergeCell ref="AW7:AZ7"/>
    <mergeCell ref="BA7:BD7"/>
    <mergeCell ref="BX4:CA6"/>
    <mergeCell ref="CB4:CE6"/>
    <mergeCell ref="CF4:CI6"/>
    <mergeCell ref="G7:K7"/>
    <mergeCell ref="L7:O7"/>
    <mergeCell ref="P7:R7"/>
    <mergeCell ref="S7:U7"/>
    <mergeCell ref="V7:Y7"/>
    <mergeCell ref="Z7:AC7"/>
    <mergeCell ref="AD7:AF7"/>
    <mergeCell ref="BA4:BD6"/>
    <mergeCell ref="BE4:BH6"/>
    <mergeCell ref="BI4:BL6"/>
    <mergeCell ref="BM4:BP6"/>
    <mergeCell ref="BQ4:BT6"/>
    <mergeCell ref="BU4:BW6"/>
    <mergeCell ref="AD4:AF6"/>
    <mergeCell ref="AG4:AJ6"/>
    <mergeCell ref="AK4:AN6"/>
    <mergeCell ref="AO4:AR6"/>
    <mergeCell ref="AS4:AV6"/>
    <mergeCell ref="AW4:AZ6"/>
    <mergeCell ref="A1:AL2"/>
    <mergeCell ref="AS1:CD2"/>
    <mergeCell ref="BW3:CI3"/>
    <mergeCell ref="A4:F6"/>
    <mergeCell ref="G4:K6"/>
    <mergeCell ref="L4:O6"/>
    <mergeCell ref="P4:R6"/>
    <mergeCell ref="S4:U6"/>
    <mergeCell ref="V4:Y6"/>
    <mergeCell ref="Z4:AC6"/>
  </mergeCells>
  <phoneticPr fontId="2"/>
  <pageMargins left="0.70866141732283472" right="0.70866141732283472" top="0.6692913385826772" bottom="0.6692913385826772" header="0.31496062992125984" footer="0.31496062992125984"/>
  <pageSetup paperSize="9" scale="9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2021-09-15T02:19:08Z</dcterms:created>
  <dcterms:modified xsi:type="dcterms:W3CDTF">2023-03-24T07:43:38Z</dcterms:modified>
</cp:coreProperties>
</file>