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isilon.otsu.local\jimu\F1408\03管理係\2事業所指定\★障福サービス・一般相談支援\★事業実績報告と体制届出（加算）\★提出依頼★\R7\"/>
    </mc:Choice>
  </mc:AlternateContent>
  <xr:revisionPtr revIDLastSave="0" documentId="13_ncr:1_{65046E2A-F257-4198-A4AB-DE2E7C4B00EB}" xr6:coauthVersionLast="47" xr6:coauthVersionMax="47" xr10:uidLastSave="{00000000-0000-0000-0000-000000000000}"/>
  <bookViews>
    <workbookView xWindow="-105" yWindow="-16320" windowWidth="29040" windowHeight="15720" activeTab="3" xr2:uid="{00000000-000D-0000-FFFF-FFFF00000000}"/>
  </bookViews>
  <sheets>
    <sheet name="職員配置" sheetId="2" r:id="rId1"/>
    <sheet name="勤務体制" sheetId="1" r:id="rId2"/>
    <sheet name="平均障害支援区分（生活介護・療養介護）" sheetId="5" state="hidden" r:id="rId3"/>
    <sheet name="平均障害支援区分（生活介護）" sheetId="10" r:id="rId4"/>
    <sheet name="利用者の時間区分一覧" sheetId="11" r:id="rId5"/>
  </sheets>
  <definedNames>
    <definedName name="_xlnm.Print_Area" localSheetId="1">勤務体制!$A$1:$AK$227</definedName>
    <definedName name="_xlnm.Print_Area" localSheetId="0">職員配置!$A$1:$J$22</definedName>
    <definedName name="_xlnm.Print_Area" localSheetId="3">'平均障害支援区分（生活介護）'!$B$1:$AM$44</definedName>
    <definedName name="_xlnm.Print_Area" localSheetId="2">'平均障害支援区分（生活介護・療養介護）'!$A$1:$AL$221</definedName>
    <definedName name="_xlnm.Print_Titles" localSheetId="3">'平均障害支援区分（生活介護）'!$1:$2</definedName>
    <definedName name="_xlnm.Print_Titles" localSheetId="2">'平均障害支援区分（生活介護・療養介護）'!$1:$2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10" i="10" l="1"/>
  <c r="AM9" i="10"/>
  <c r="AM7" i="10"/>
  <c r="AM5" i="10"/>
  <c r="G2" i="11"/>
  <c r="F2"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4" i="11"/>
  <c r="E5" i="11"/>
  <c r="E6" i="11"/>
  <c r="C2" i="11" l="1"/>
  <c r="AF2" i="10" l="1"/>
  <c r="F209" i="1"/>
  <c r="AI8" i="1"/>
  <c r="AK9" i="1"/>
  <c r="AK8" i="1"/>
  <c r="C9" i="10"/>
  <c r="AL7" i="5"/>
  <c r="AI20" i="5"/>
  <c r="AG20" i="5"/>
  <c r="R20" i="5"/>
  <c r="B20" i="5"/>
  <c r="AL12" i="5"/>
  <c r="AG21" i="5"/>
  <c r="C37" i="10"/>
  <c r="AH40" i="10"/>
  <c r="AH39" i="10"/>
  <c r="AH38" i="10"/>
  <c r="AH34" i="10"/>
  <c r="D37" i="10" l="1"/>
  <c r="E37" i="10"/>
  <c r="F37" i="10"/>
  <c r="G37" i="10"/>
  <c r="H37" i="10"/>
  <c r="I37" i="10"/>
  <c r="J37" i="10"/>
  <c r="K37" i="10"/>
  <c r="L37" i="10"/>
  <c r="M37" i="10"/>
  <c r="N37" i="10"/>
  <c r="O37" i="10"/>
  <c r="P37" i="10"/>
  <c r="Q37" i="10"/>
  <c r="R37" i="10"/>
  <c r="S37" i="10"/>
  <c r="T37" i="10"/>
  <c r="U37" i="10"/>
  <c r="V37" i="10"/>
  <c r="W37" i="10"/>
  <c r="X37" i="10"/>
  <c r="Y37" i="10"/>
  <c r="Z37" i="10"/>
  <c r="AA37" i="10"/>
  <c r="AB37" i="10"/>
  <c r="AC37" i="10"/>
  <c r="AD37" i="10"/>
  <c r="AE37" i="10"/>
  <c r="AF37" i="10"/>
  <c r="AG37" i="10"/>
  <c r="D9" i="10"/>
  <c r="E9" i="10"/>
  <c r="F9" i="10"/>
  <c r="G9" i="10"/>
  <c r="H9" i="10"/>
  <c r="I9" i="10"/>
  <c r="J9" i="10"/>
  <c r="K9" i="10"/>
  <c r="L9" i="10"/>
  <c r="M9" i="10"/>
  <c r="N9" i="10"/>
  <c r="O9" i="10"/>
  <c r="P9" i="10"/>
  <c r="Q9" i="10"/>
  <c r="R9" i="10"/>
  <c r="S9" i="10"/>
  <c r="T9" i="10"/>
  <c r="U9" i="10"/>
  <c r="V9" i="10"/>
  <c r="W9" i="10"/>
  <c r="X9" i="10"/>
  <c r="Y9" i="10"/>
  <c r="Z9" i="10"/>
  <c r="AA9" i="10"/>
  <c r="AB9" i="10"/>
  <c r="AC9" i="10"/>
  <c r="AD9" i="10"/>
  <c r="AE9" i="10"/>
  <c r="AF9" i="10"/>
  <c r="AG9" i="10"/>
  <c r="AG10" i="5"/>
  <c r="AJ26" i="10"/>
  <c r="AH13" i="10"/>
  <c r="AH14" i="10"/>
  <c r="AJ14" i="10" s="1"/>
  <c r="AH15" i="10"/>
  <c r="AJ15" i="10" s="1"/>
  <c r="AH16" i="10"/>
  <c r="AH17" i="10"/>
  <c r="AJ17" i="10" s="1"/>
  <c r="AH18" i="10"/>
  <c r="AJ18" i="10" s="1"/>
  <c r="AH19" i="10"/>
  <c r="AJ19" i="10" s="1"/>
  <c r="AH20" i="10"/>
  <c r="AJ20" i="10" s="1"/>
  <c r="AH21" i="10"/>
  <c r="AJ21" i="10" s="1"/>
  <c r="AH22" i="10"/>
  <c r="AJ22" i="10" s="1"/>
  <c r="AH23" i="10"/>
  <c r="AJ23" i="10" s="1"/>
  <c r="AH24" i="10"/>
  <c r="AJ24" i="10" s="1"/>
  <c r="AH25" i="10"/>
  <c r="AJ25" i="10" s="1"/>
  <c r="AH26" i="10"/>
  <c r="AH27" i="10"/>
  <c r="AJ27" i="10" s="1"/>
  <c r="AH28" i="10"/>
  <c r="AJ28" i="10" s="1"/>
  <c r="AH29" i="10"/>
  <c r="AJ29" i="10" s="1"/>
  <c r="AH30" i="10"/>
  <c r="AJ30" i="10" s="1"/>
  <c r="AH31" i="10"/>
  <c r="AJ31" i="10" s="1"/>
  <c r="AH32" i="10"/>
  <c r="AJ32" i="10" s="1"/>
  <c r="AH33" i="10"/>
  <c r="AJ33" i="10" s="1"/>
  <c r="AH35" i="10"/>
  <c r="AJ35" i="10" s="1"/>
  <c r="AH36" i="10"/>
  <c r="AJ36" i="10" s="1"/>
  <c r="AH12" i="10"/>
  <c r="AH11" i="10"/>
  <c r="AH10" i="10"/>
  <c r="AH41" i="10"/>
  <c r="AJ34" i="10"/>
  <c r="AJ16" i="10"/>
  <c r="AH8" i="10"/>
  <c r="AK3" i="10"/>
  <c r="T2" i="10"/>
  <c r="E2" i="10"/>
  <c r="AL6" i="5"/>
  <c r="B22" i="5"/>
  <c r="B40" i="5" s="1"/>
  <c r="B58" i="5" s="1"/>
  <c r="AH37" i="10" l="1"/>
  <c r="AH9" i="10"/>
  <c r="AJ13" i="10"/>
  <c r="B81" i="5"/>
  <c r="C81" i="5"/>
  <c r="B92" i="5"/>
  <c r="C92" i="5"/>
  <c r="B99" i="5"/>
  <c r="C99" i="5"/>
  <c r="G20" i="5"/>
  <c r="AG19" i="5"/>
  <c r="I8" i="2"/>
  <c r="E8" i="1" s="1"/>
  <c r="AE2" i="5"/>
  <c r="S2" i="5"/>
  <c r="G9" i="5"/>
  <c r="H9" i="5"/>
  <c r="I9" i="5"/>
  <c r="J9" i="5"/>
  <c r="K9" i="5"/>
  <c r="L9" i="5"/>
  <c r="M9" i="5"/>
  <c r="N9" i="5"/>
  <c r="P9" i="5"/>
  <c r="Q9" i="5"/>
  <c r="R9" i="5"/>
  <c r="S9" i="5"/>
  <c r="T9" i="5"/>
  <c r="V9" i="5"/>
  <c r="W9" i="5"/>
  <c r="X9" i="5"/>
  <c r="Y9" i="5"/>
  <c r="AA9" i="5"/>
  <c r="AB9" i="5"/>
  <c r="AC9" i="5"/>
  <c r="AE9" i="5"/>
  <c r="AF9" i="5"/>
  <c r="U9" i="5"/>
  <c r="O9" i="5"/>
  <c r="D9" i="5"/>
  <c r="AG206" i="5"/>
  <c r="H189" i="5"/>
  <c r="AE117" i="5"/>
  <c r="AC117" i="5"/>
  <c r="AG219" i="5"/>
  <c r="AG201" i="5"/>
  <c r="AG183" i="5"/>
  <c r="AG165" i="5"/>
  <c r="AG147" i="5"/>
  <c r="AG129" i="5"/>
  <c r="AG111" i="5"/>
  <c r="AG93" i="5"/>
  <c r="AG75" i="5"/>
  <c r="AG57" i="5"/>
  <c r="AG39" i="5"/>
  <c r="B9" i="5"/>
  <c r="B207" i="5"/>
  <c r="AG18" i="5"/>
  <c r="AG11" i="5"/>
  <c r="C8" i="1"/>
  <c r="D8" i="1"/>
  <c r="F8" i="1"/>
  <c r="C9" i="1"/>
  <c r="D9" i="1"/>
  <c r="I9" i="2"/>
  <c r="E9" i="1" s="1"/>
  <c r="F9" i="1"/>
  <c r="C10" i="1"/>
  <c r="D10" i="1"/>
  <c r="I10" i="2"/>
  <c r="E10" i="1" s="1"/>
  <c r="F10" i="1"/>
  <c r="AG8" i="5"/>
  <c r="AL216" i="5"/>
  <c r="AI18" i="5"/>
  <c r="AG216" i="5"/>
  <c r="AI216" i="5" s="1"/>
  <c r="AG194" i="5"/>
  <c r="AI194" i="5" s="1"/>
  <c r="AG197" i="5"/>
  <c r="AI197" i="5" s="1"/>
  <c r="AG124" i="5"/>
  <c r="AI124" i="5"/>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F217" i="1" s="1"/>
  <c r="A13" i="1"/>
  <c r="A12" i="1"/>
  <c r="A11" i="1"/>
  <c r="A10" i="1"/>
  <c r="A9" i="1"/>
  <c r="A8" i="1"/>
  <c r="V2" i="1"/>
  <c r="AG188" i="5"/>
  <c r="AG170" i="5"/>
  <c r="AG152" i="5"/>
  <c r="AG134" i="5"/>
  <c r="AG116" i="5"/>
  <c r="AG98" i="5"/>
  <c r="AG80" i="5"/>
  <c r="AG62" i="5"/>
  <c r="AG44" i="5"/>
  <c r="AG26" i="5"/>
  <c r="C9" i="5"/>
  <c r="E9" i="5"/>
  <c r="F9" i="5"/>
  <c r="Z9" i="5"/>
  <c r="AD9" i="5"/>
  <c r="B27" i="5"/>
  <c r="C27" i="5"/>
  <c r="D27" i="5"/>
  <c r="E27" i="5"/>
  <c r="F27" i="5"/>
  <c r="G27" i="5"/>
  <c r="H27" i="5"/>
  <c r="I27" i="5"/>
  <c r="J27" i="5"/>
  <c r="K27" i="5"/>
  <c r="L27" i="5"/>
  <c r="M27" i="5"/>
  <c r="N27" i="5"/>
  <c r="O27" i="5"/>
  <c r="P27" i="5"/>
  <c r="Q27" i="5"/>
  <c r="R27" i="5"/>
  <c r="S27" i="5"/>
  <c r="T27" i="5"/>
  <c r="U27" i="5"/>
  <c r="V27" i="5"/>
  <c r="W27" i="5"/>
  <c r="X27" i="5"/>
  <c r="Y27" i="5"/>
  <c r="Z27" i="5"/>
  <c r="AA27" i="5"/>
  <c r="AB27" i="5"/>
  <c r="AC27" i="5"/>
  <c r="AD27" i="5"/>
  <c r="AE27" i="5"/>
  <c r="AF27" i="5"/>
  <c r="B45" i="5"/>
  <c r="C45" i="5"/>
  <c r="D45" i="5"/>
  <c r="E45" i="5"/>
  <c r="F45" i="5"/>
  <c r="G45" i="5"/>
  <c r="H45" i="5"/>
  <c r="I45" i="5"/>
  <c r="J45" i="5"/>
  <c r="K45" i="5"/>
  <c r="L45" i="5"/>
  <c r="M45" i="5"/>
  <c r="N45" i="5"/>
  <c r="O45" i="5"/>
  <c r="P45" i="5"/>
  <c r="Q45" i="5"/>
  <c r="R45" i="5"/>
  <c r="S45" i="5"/>
  <c r="T45" i="5"/>
  <c r="U45" i="5"/>
  <c r="V45" i="5"/>
  <c r="W45" i="5"/>
  <c r="X45" i="5"/>
  <c r="Y45" i="5"/>
  <c r="Z45" i="5"/>
  <c r="AA45" i="5"/>
  <c r="AB45" i="5"/>
  <c r="AC45" i="5"/>
  <c r="AD45" i="5"/>
  <c r="AE45" i="5"/>
  <c r="AF45" i="5"/>
  <c r="B63" i="5"/>
  <c r="C63" i="5"/>
  <c r="D63" i="5"/>
  <c r="E63" i="5"/>
  <c r="F63" i="5"/>
  <c r="G63" i="5"/>
  <c r="H63" i="5"/>
  <c r="I63" i="5"/>
  <c r="J63" i="5"/>
  <c r="K63" i="5"/>
  <c r="L63" i="5"/>
  <c r="M63" i="5"/>
  <c r="N63" i="5"/>
  <c r="O63" i="5"/>
  <c r="P63" i="5"/>
  <c r="Q63" i="5"/>
  <c r="R63" i="5"/>
  <c r="S63" i="5"/>
  <c r="T63" i="5"/>
  <c r="U63" i="5"/>
  <c r="V63" i="5"/>
  <c r="W63" i="5"/>
  <c r="X63" i="5"/>
  <c r="Y63" i="5"/>
  <c r="Z63" i="5"/>
  <c r="AA63" i="5"/>
  <c r="AB63" i="5"/>
  <c r="AC63" i="5"/>
  <c r="AD63" i="5"/>
  <c r="AE63" i="5"/>
  <c r="AF63" i="5"/>
  <c r="D81" i="5"/>
  <c r="E81" i="5"/>
  <c r="F81" i="5"/>
  <c r="G81" i="5"/>
  <c r="H81" i="5"/>
  <c r="I81" i="5"/>
  <c r="J81" i="5"/>
  <c r="K81" i="5"/>
  <c r="L81" i="5"/>
  <c r="M81" i="5"/>
  <c r="N81" i="5"/>
  <c r="O81" i="5"/>
  <c r="P81" i="5"/>
  <c r="Q81" i="5"/>
  <c r="R81" i="5"/>
  <c r="S81" i="5"/>
  <c r="T81" i="5"/>
  <c r="U81" i="5"/>
  <c r="V81" i="5"/>
  <c r="W81" i="5"/>
  <c r="X81" i="5"/>
  <c r="Y81" i="5"/>
  <c r="Z81" i="5"/>
  <c r="AA81" i="5"/>
  <c r="AB81" i="5"/>
  <c r="AC81" i="5"/>
  <c r="AD81" i="5"/>
  <c r="AE81" i="5"/>
  <c r="AF81" i="5"/>
  <c r="D99" i="5"/>
  <c r="E99" i="5"/>
  <c r="F99" i="5"/>
  <c r="G99" i="5"/>
  <c r="H99" i="5"/>
  <c r="I99" i="5"/>
  <c r="J99" i="5"/>
  <c r="K99" i="5"/>
  <c r="L99" i="5"/>
  <c r="M99" i="5"/>
  <c r="N99" i="5"/>
  <c r="O99" i="5"/>
  <c r="P99" i="5"/>
  <c r="Q99" i="5"/>
  <c r="R99" i="5"/>
  <c r="S99" i="5"/>
  <c r="T99" i="5"/>
  <c r="U99" i="5"/>
  <c r="V99" i="5"/>
  <c r="W99" i="5"/>
  <c r="X99" i="5"/>
  <c r="Y99" i="5"/>
  <c r="Z99" i="5"/>
  <c r="AA99" i="5"/>
  <c r="AB99" i="5"/>
  <c r="AC99" i="5"/>
  <c r="AD99" i="5"/>
  <c r="AE99" i="5"/>
  <c r="AF99" i="5"/>
  <c r="B117" i="5"/>
  <c r="C117" i="5"/>
  <c r="D117" i="5"/>
  <c r="E117" i="5"/>
  <c r="F117" i="5"/>
  <c r="G117" i="5"/>
  <c r="H117" i="5"/>
  <c r="I117" i="5"/>
  <c r="J117" i="5"/>
  <c r="K117" i="5"/>
  <c r="L117" i="5"/>
  <c r="M117" i="5"/>
  <c r="N117" i="5"/>
  <c r="O117" i="5"/>
  <c r="P117" i="5"/>
  <c r="Q117" i="5"/>
  <c r="R117" i="5"/>
  <c r="S117" i="5"/>
  <c r="T117" i="5"/>
  <c r="U117" i="5"/>
  <c r="V117" i="5"/>
  <c r="W117" i="5"/>
  <c r="X117" i="5"/>
  <c r="Y117" i="5"/>
  <c r="Z117" i="5"/>
  <c r="AA117" i="5"/>
  <c r="AB117" i="5"/>
  <c r="AD117" i="5"/>
  <c r="AF117" i="5"/>
  <c r="B135" i="5"/>
  <c r="C135" i="5"/>
  <c r="D135" i="5"/>
  <c r="E135" i="5"/>
  <c r="F135" i="5"/>
  <c r="G135" i="5"/>
  <c r="H135" i="5"/>
  <c r="I135" i="5"/>
  <c r="J135" i="5"/>
  <c r="K135" i="5"/>
  <c r="L135" i="5"/>
  <c r="M135" i="5"/>
  <c r="N135" i="5"/>
  <c r="O135" i="5"/>
  <c r="P135" i="5"/>
  <c r="Q135" i="5"/>
  <c r="R135" i="5"/>
  <c r="S135" i="5"/>
  <c r="T135" i="5"/>
  <c r="U135" i="5"/>
  <c r="V135" i="5"/>
  <c r="W135" i="5"/>
  <c r="X135" i="5"/>
  <c r="Y135" i="5"/>
  <c r="Z135" i="5"/>
  <c r="AA135" i="5"/>
  <c r="AB135" i="5"/>
  <c r="AC135" i="5"/>
  <c r="AD135" i="5"/>
  <c r="AE135" i="5"/>
  <c r="AF135" i="5"/>
  <c r="B153" i="5"/>
  <c r="C153" i="5"/>
  <c r="D153" i="5"/>
  <c r="E153" i="5"/>
  <c r="F153" i="5"/>
  <c r="G153" i="5"/>
  <c r="H153" i="5"/>
  <c r="I153" i="5"/>
  <c r="J153" i="5"/>
  <c r="K153" i="5"/>
  <c r="L153" i="5"/>
  <c r="M153" i="5"/>
  <c r="N153" i="5"/>
  <c r="O153" i="5"/>
  <c r="P153" i="5"/>
  <c r="Q153" i="5"/>
  <c r="R153" i="5"/>
  <c r="S153" i="5"/>
  <c r="T153" i="5"/>
  <c r="U153" i="5"/>
  <c r="V153" i="5"/>
  <c r="W153" i="5"/>
  <c r="X153" i="5"/>
  <c r="Y153" i="5"/>
  <c r="Z153" i="5"/>
  <c r="AA153" i="5"/>
  <c r="AB153" i="5"/>
  <c r="AC153" i="5"/>
  <c r="AD153" i="5"/>
  <c r="AE153" i="5"/>
  <c r="AF153" i="5"/>
  <c r="B171" i="5"/>
  <c r="C171" i="5"/>
  <c r="D171" i="5"/>
  <c r="E171" i="5"/>
  <c r="F171" i="5"/>
  <c r="G171" i="5"/>
  <c r="H171" i="5"/>
  <c r="I171" i="5"/>
  <c r="J171" i="5"/>
  <c r="K171" i="5"/>
  <c r="L171" i="5"/>
  <c r="M171" i="5"/>
  <c r="N171" i="5"/>
  <c r="O171" i="5"/>
  <c r="P171" i="5"/>
  <c r="Q171" i="5"/>
  <c r="R171" i="5"/>
  <c r="S171" i="5"/>
  <c r="T171" i="5"/>
  <c r="U171" i="5"/>
  <c r="V171" i="5"/>
  <c r="W171" i="5"/>
  <c r="X171" i="5"/>
  <c r="Y171" i="5"/>
  <c r="Z171" i="5"/>
  <c r="AA171" i="5"/>
  <c r="AB171" i="5"/>
  <c r="AC171" i="5"/>
  <c r="AD171" i="5"/>
  <c r="AE171" i="5"/>
  <c r="AF171" i="5"/>
  <c r="B189" i="5"/>
  <c r="C189" i="5"/>
  <c r="D189" i="5"/>
  <c r="E189" i="5"/>
  <c r="F189" i="5"/>
  <c r="G189" i="5"/>
  <c r="I189" i="5"/>
  <c r="J189" i="5"/>
  <c r="K189" i="5"/>
  <c r="L189" i="5"/>
  <c r="M189" i="5"/>
  <c r="N189" i="5"/>
  <c r="O189" i="5"/>
  <c r="P189" i="5"/>
  <c r="Q189" i="5"/>
  <c r="R189" i="5"/>
  <c r="S189" i="5"/>
  <c r="T189" i="5"/>
  <c r="U189" i="5"/>
  <c r="V189" i="5"/>
  <c r="W189" i="5"/>
  <c r="X189" i="5"/>
  <c r="Y189" i="5"/>
  <c r="Z189" i="5"/>
  <c r="AA189" i="5"/>
  <c r="AB189" i="5"/>
  <c r="AC189" i="5"/>
  <c r="AD189" i="5"/>
  <c r="AE189" i="5"/>
  <c r="AF189" i="5"/>
  <c r="C207" i="5"/>
  <c r="D207" i="5"/>
  <c r="E207" i="5"/>
  <c r="F207" i="5"/>
  <c r="G207" i="5"/>
  <c r="H207" i="5"/>
  <c r="I207" i="5"/>
  <c r="J207" i="5"/>
  <c r="K207" i="5"/>
  <c r="L207" i="5"/>
  <c r="M207" i="5"/>
  <c r="N207" i="5"/>
  <c r="O207" i="5"/>
  <c r="P207" i="5"/>
  <c r="Q207" i="5"/>
  <c r="R207" i="5"/>
  <c r="S207" i="5"/>
  <c r="T207" i="5"/>
  <c r="U207" i="5"/>
  <c r="V207" i="5"/>
  <c r="W207" i="5"/>
  <c r="X207" i="5"/>
  <c r="Y207" i="5"/>
  <c r="Z207" i="5"/>
  <c r="AA207" i="5"/>
  <c r="AB207" i="5"/>
  <c r="AC207" i="5"/>
  <c r="AD207" i="5"/>
  <c r="AE207" i="5"/>
  <c r="AF207" i="5"/>
  <c r="D2" i="5"/>
  <c r="AG12" i="5"/>
  <c r="AG13" i="5"/>
  <c r="AI13" i="5" s="1"/>
  <c r="AG14" i="5"/>
  <c r="AI14" i="5" s="1"/>
  <c r="AG15" i="5"/>
  <c r="AI15" i="5" s="1"/>
  <c r="AG16" i="5"/>
  <c r="AI16" i="5" s="1"/>
  <c r="AG17" i="5"/>
  <c r="AI17" i="5" s="1"/>
  <c r="AG29" i="5"/>
  <c r="AG30" i="5"/>
  <c r="AI30" i="5" s="1"/>
  <c r="AG31" i="5"/>
  <c r="AI31" i="5" s="1"/>
  <c r="AG32" i="5"/>
  <c r="AG33" i="5"/>
  <c r="AI33" i="5" s="1"/>
  <c r="AG34" i="5"/>
  <c r="AI34" i="5" s="1"/>
  <c r="AG35" i="5"/>
  <c r="AG36" i="5"/>
  <c r="AG47" i="5"/>
  <c r="AI47" i="5" s="1"/>
  <c r="AG48" i="5"/>
  <c r="AI48" i="5" s="1"/>
  <c r="AG49" i="5"/>
  <c r="AI49" i="5" s="1"/>
  <c r="AG50" i="5"/>
  <c r="AI50" i="5" s="1"/>
  <c r="AG51" i="5"/>
  <c r="AI51" i="5" s="1"/>
  <c r="AG52" i="5"/>
  <c r="AG53" i="5"/>
  <c r="AG54" i="5"/>
  <c r="AI54" i="5" s="1"/>
  <c r="AG65" i="5"/>
  <c r="AI65" i="5" s="1"/>
  <c r="AG66" i="5"/>
  <c r="AI66" i="5" s="1"/>
  <c r="AG67" i="5"/>
  <c r="AG68" i="5"/>
  <c r="AI68" i="5" s="1"/>
  <c r="AG69" i="5"/>
  <c r="AG70" i="5"/>
  <c r="AG71" i="5"/>
  <c r="AI71" i="5" s="1"/>
  <c r="AG72" i="5"/>
  <c r="AI72" i="5" s="1"/>
  <c r="AG83" i="5"/>
  <c r="AI83" i="5" s="1"/>
  <c r="AG84" i="5"/>
  <c r="AI84" i="5" s="1"/>
  <c r="AG85" i="5"/>
  <c r="AI85" i="5" s="1"/>
  <c r="AG86" i="5"/>
  <c r="AG87" i="5"/>
  <c r="AI87" i="5" s="1"/>
  <c r="AG88" i="5"/>
  <c r="AI88" i="5" s="1"/>
  <c r="AG89" i="5"/>
  <c r="AI89" i="5"/>
  <c r="AG90" i="5"/>
  <c r="AI90" i="5" s="1"/>
  <c r="AG101" i="5"/>
  <c r="AI101" i="5" s="1"/>
  <c r="AG102" i="5"/>
  <c r="AI102" i="5" s="1"/>
  <c r="AG103" i="5"/>
  <c r="AI103" i="5" s="1"/>
  <c r="AG104" i="5"/>
  <c r="AI104" i="5" s="1"/>
  <c r="AG105" i="5"/>
  <c r="AI105" i="5" s="1"/>
  <c r="AG106" i="5"/>
  <c r="AI106" i="5" s="1"/>
  <c r="AG107" i="5"/>
  <c r="AI107" i="5" s="1"/>
  <c r="AG108" i="5"/>
  <c r="AI108" i="5" s="1"/>
  <c r="AG119" i="5"/>
  <c r="AI119" i="5" s="1"/>
  <c r="AG120" i="5"/>
  <c r="AI120" i="5" s="1"/>
  <c r="AG121" i="5"/>
  <c r="AG122" i="5"/>
  <c r="AI122" i="5" s="1"/>
  <c r="AG123" i="5"/>
  <c r="AI123" i="5" s="1"/>
  <c r="AG125" i="5"/>
  <c r="AG126" i="5"/>
  <c r="AI126" i="5" s="1"/>
  <c r="AG137" i="5"/>
  <c r="AG138" i="5"/>
  <c r="AI138" i="5" s="1"/>
  <c r="AG139" i="5"/>
  <c r="AI139" i="5" s="1"/>
  <c r="AG140" i="5"/>
  <c r="AI140" i="5" s="1"/>
  <c r="AG141" i="5"/>
  <c r="AI141" i="5" s="1"/>
  <c r="AG142" i="5"/>
  <c r="AI142" i="5" s="1"/>
  <c r="AG143" i="5"/>
  <c r="AI143" i="5" s="1"/>
  <c r="AG144" i="5"/>
  <c r="AI144" i="5" s="1"/>
  <c r="AG155" i="5"/>
  <c r="AI155" i="5" s="1"/>
  <c r="AG156" i="5"/>
  <c r="AG157" i="5"/>
  <c r="AG158" i="5"/>
  <c r="AI158" i="5" s="1"/>
  <c r="AG159" i="5"/>
  <c r="AI159" i="5" s="1"/>
  <c r="AG160" i="5"/>
  <c r="AI160" i="5" s="1"/>
  <c r="AG161" i="5"/>
  <c r="AI161" i="5" s="1"/>
  <c r="AG162" i="5"/>
  <c r="AI162" i="5" s="1"/>
  <c r="AG173" i="5"/>
  <c r="AG174" i="5"/>
  <c r="AG175" i="5"/>
  <c r="AI175" i="5" s="1"/>
  <c r="AG176" i="5"/>
  <c r="AI176" i="5" s="1"/>
  <c r="AG177" i="5"/>
  <c r="AI177" i="5" s="1"/>
  <c r="AG178" i="5"/>
  <c r="AI178" i="5" s="1"/>
  <c r="AG179" i="5"/>
  <c r="AI179" i="5" s="1"/>
  <c r="AG180" i="5"/>
  <c r="AI180" i="5" s="1"/>
  <c r="AG191" i="5"/>
  <c r="AG192" i="5"/>
  <c r="AI192" i="5" s="1"/>
  <c r="AG193" i="5"/>
  <c r="AI193" i="5" s="1"/>
  <c r="AG195" i="5"/>
  <c r="AI195" i="5" s="1"/>
  <c r="AG196" i="5"/>
  <c r="AI196" i="5" s="1"/>
  <c r="AG198" i="5"/>
  <c r="AI198" i="5" s="1"/>
  <c r="AG209" i="5"/>
  <c r="AI209" i="5" s="1"/>
  <c r="AG210" i="5"/>
  <c r="AG211" i="5"/>
  <c r="AI211" i="5" s="1"/>
  <c r="AG212" i="5"/>
  <c r="AI212" i="5" s="1"/>
  <c r="AG213" i="5"/>
  <c r="AG214" i="5"/>
  <c r="AG215" i="5"/>
  <c r="AI215" i="5" s="1"/>
  <c r="AG37" i="5"/>
  <c r="AG55" i="5"/>
  <c r="AG73" i="5"/>
  <c r="AG91" i="5"/>
  <c r="AG109" i="5"/>
  <c r="AG127" i="5"/>
  <c r="AG145" i="5"/>
  <c r="AG163" i="5"/>
  <c r="AG181" i="5"/>
  <c r="AG199" i="5"/>
  <c r="AG217" i="5"/>
  <c r="AI210" i="5"/>
  <c r="AI214" i="5"/>
  <c r="AF218" i="5"/>
  <c r="AE218" i="5"/>
  <c r="AD218" i="5"/>
  <c r="AC218" i="5"/>
  <c r="AB218" i="5"/>
  <c r="AA218" i="5"/>
  <c r="Z218" i="5"/>
  <c r="Y218" i="5"/>
  <c r="X218" i="5"/>
  <c r="W218" i="5"/>
  <c r="V218" i="5"/>
  <c r="U218" i="5"/>
  <c r="T218" i="5"/>
  <c r="S218" i="5"/>
  <c r="R218" i="5"/>
  <c r="Q218" i="5"/>
  <c r="P218" i="5"/>
  <c r="O218" i="5"/>
  <c r="N218" i="5"/>
  <c r="M218" i="5"/>
  <c r="L218" i="5"/>
  <c r="K218" i="5"/>
  <c r="J218" i="5"/>
  <c r="I218" i="5"/>
  <c r="H218" i="5"/>
  <c r="G218" i="5"/>
  <c r="F218" i="5"/>
  <c r="E218" i="5"/>
  <c r="D218" i="5"/>
  <c r="C218" i="5"/>
  <c r="B218" i="5"/>
  <c r="AI12" i="5"/>
  <c r="AI35" i="5"/>
  <c r="AI36" i="5"/>
  <c r="AI52" i="5"/>
  <c r="AI53" i="5"/>
  <c r="AI69" i="5"/>
  <c r="AI70" i="5"/>
  <c r="AI86" i="5"/>
  <c r="AI121" i="5"/>
  <c r="AI125" i="5"/>
  <c r="AI156" i="5"/>
  <c r="AI157" i="5"/>
  <c r="AI173" i="5"/>
  <c r="AI174" i="5"/>
  <c r="AI191" i="5"/>
  <c r="AG208" i="5"/>
  <c r="AJ203" i="5"/>
  <c r="B76" i="5"/>
  <c r="B94" i="5" s="1"/>
  <c r="AF200" i="5"/>
  <c r="AE200" i="5"/>
  <c r="AD200" i="5"/>
  <c r="AC200" i="5"/>
  <c r="AB200" i="5"/>
  <c r="AA200" i="5"/>
  <c r="Z200" i="5"/>
  <c r="Y200" i="5"/>
  <c r="X200" i="5"/>
  <c r="W200" i="5"/>
  <c r="V200" i="5"/>
  <c r="U200" i="5"/>
  <c r="T200" i="5"/>
  <c r="S200" i="5"/>
  <c r="R200" i="5"/>
  <c r="Q200" i="5"/>
  <c r="P200" i="5"/>
  <c r="O200" i="5"/>
  <c r="N200" i="5"/>
  <c r="M200" i="5"/>
  <c r="L200" i="5"/>
  <c r="K200" i="5"/>
  <c r="J200" i="5"/>
  <c r="I200" i="5"/>
  <c r="H200" i="5"/>
  <c r="G200" i="5"/>
  <c r="F200" i="5"/>
  <c r="E200" i="5"/>
  <c r="D200" i="5"/>
  <c r="C200" i="5"/>
  <c r="B200" i="5"/>
  <c r="AG190" i="5"/>
  <c r="AJ185" i="5"/>
  <c r="AF182" i="5"/>
  <c r="AE182" i="5"/>
  <c r="AD182" i="5"/>
  <c r="AC182" i="5"/>
  <c r="AB182" i="5"/>
  <c r="AA182" i="5"/>
  <c r="Z182" i="5"/>
  <c r="Y182" i="5"/>
  <c r="X182" i="5"/>
  <c r="W182" i="5"/>
  <c r="V182" i="5"/>
  <c r="U182" i="5"/>
  <c r="T182" i="5"/>
  <c r="S182" i="5"/>
  <c r="R182" i="5"/>
  <c r="Q182" i="5"/>
  <c r="P182" i="5"/>
  <c r="O182" i="5"/>
  <c r="N182" i="5"/>
  <c r="M182" i="5"/>
  <c r="L182" i="5"/>
  <c r="K182" i="5"/>
  <c r="J182" i="5"/>
  <c r="I182" i="5"/>
  <c r="H182" i="5"/>
  <c r="G182" i="5"/>
  <c r="F182" i="5"/>
  <c r="E182" i="5"/>
  <c r="D182" i="5"/>
  <c r="C182" i="5"/>
  <c r="B182" i="5"/>
  <c r="AG172" i="5"/>
  <c r="AJ167" i="5"/>
  <c r="AF164" i="5"/>
  <c r="AE164" i="5"/>
  <c r="AD164" i="5"/>
  <c r="AC164" i="5"/>
  <c r="AB164" i="5"/>
  <c r="AA164" i="5"/>
  <c r="Z164" i="5"/>
  <c r="Y164" i="5"/>
  <c r="X164" i="5"/>
  <c r="W164" i="5"/>
  <c r="V164" i="5"/>
  <c r="U164" i="5"/>
  <c r="T164" i="5"/>
  <c r="S164" i="5"/>
  <c r="R164" i="5"/>
  <c r="Q164" i="5"/>
  <c r="P164" i="5"/>
  <c r="O164" i="5"/>
  <c r="N164" i="5"/>
  <c r="M164" i="5"/>
  <c r="L164" i="5"/>
  <c r="K164" i="5"/>
  <c r="J164" i="5"/>
  <c r="I164" i="5"/>
  <c r="H164" i="5"/>
  <c r="G164" i="5"/>
  <c r="F164" i="5"/>
  <c r="E164" i="5"/>
  <c r="D164" i="5"/>
  <c r="C164" i="5"/>
  <c r="B164" i="5"/>
  <c r="AG154" i="5"/>
  <c r="AJ149" i="5"/>
  <c r="AF146" i="5"/>
  <c r="AE146" i="5"/>
  <c r="AD146" i="5"/>
  <c r="AC146" i="5"/>
  <c r="AB146" i="5"/>
  <c r="AA146" i="5"/>
  <c r="Z146" i="5"/>
  <c r="Y146" i="5"/>
  <c r="X146" i="5"/>
  <c r="W146" i="5"/>
  <c r="V146" i="5"/>
  <c r="U146" i="5"/>
  <c r="T146" i="5"/>
  <c r="S146" i="5"/>
  <c r="R146" i="5"/>
  <c r="Q146" i="5"/>
  <c r="P146" i="5"/>
  <c r="O146" i="5"/>
  <c r="N146" i="5"/>
  <c r="M146" i="5"/>
  <c r="L146" i="5"/>
  <c r="K146" i="5"/>
  <c r="J146" i="5"/>
  <c r="I146" i="5"/>
  <c r="H146" i="5"/>
  <c r="G146" i="5"/>
  <c r="F146" i="5"/>
  <c r="E146" i="5"/>
  <c r="D146" i="5"/>
  <c r="C146" i="5"/>
  <c r="B146" i="5"/>
  <c r="AG136" i="5"/>
  <c r="AJ131" i="5"/>
  <c r="AF128" i="5"/>
  <c r="AE128" i="5"/>
  <c r="AD128" i="5"/>
  <c r="AC128" i="5"/>
  <c r="AB128" i="5"/>
  <c r="AA128" i="5"/>
  <c r="Z128" i="5"/>
  <c r="Y128" i="5"/>
  <c r="X128" i="5"/>
  <c r="W128" i="5"/>
  <c r="V128" i="5"/>
  <c r="U128" i="5"/>
  <c r="T128" i="5"/>
  <c r="S128" i="5"/>
  <c r="R128" i="5"/>
  <c r="Q128" i="5"/>
  <c r="P128" i="5"/>
  <c r="O128" i="5"/>
  <c r="N128" i="5"/>
  <c r="M128" i="5"/>
  <c r="L128" i="5"/>
  <c r="K128" i="5"/>
  <c r="J128" i="5"/>
  <c r="I128" i="5"/>
  <c r="H128" i="5"/>
  <c r="G128" i="5"/>
  <c r="F128" i="5"/>
  <c r="E128" i="5"/>
  <c r="D128" i="5"/>
  <c r="C128" i="5"/>
  <c r="B128" i="5"/>
  <c r="AG118" i="5"/>
  <c r="AJ113" i="5"/>
  <c r="AF110" i="5"/>
  <c r="AE110" i="5"/>
  <c r="AD110" i="5"/>
  <c r="AC110" i="5"/>
  <c r="AB110" i="5"/>
  <c r="AA110" i="5"/>
  <c r="Z110" i="5"/>
  <c r="Y110" i="5"/>
  <c r="X110" i="5"/>
  <c r="W110" i="5"/>
  <c r="V110" i="5"/>
  <c r="U110" i="5"/>
  <c r="T110" i="5"/>
  <c r="S110" i="5"/>
  <c r="R110" i="5"/>
  <c r="Q110" i="5"/>
  <c r="P110" i="5"/>
  <c r="O110" i="5"/>
  <c r="N110" i="5"/>
  <c r="M110" i="5"/>
  <c r="L110" i="5"/>
  <c r="K110" i="5"/>
  <c r="J110" i="5"/>
  <c r="I110" i="5"/>
  <c r="H110" i="5"/>
  <c r="G110" i="5"/>
  <c r="F110" i="5"/>
  <c r="E110" i="5"/>
  <c r="D110" i="5"/>
  <c r="C110" i="5"/>
  <c r="B110" i="5"/>
  <c r="AG100" i="5"/>
  <c r="AJ95" i="5"/>
  <c r="AF92" i="5"/>
  <c r="AE92" i="5"/>
  <c r="AD92" i="5"/>
  <c r="AC92" i="5"/>
  <c r="AB92" i="5"/>
  <c r="AA92" i="5"/>
  <c r="Z92" i="5"/>
  <c r="Y92" i="5"/>
  <c r="X92" i="5"/>
  <c r="W92" i="5"/>
  <c r="V92" i="5"/>
  <c r="U92" i="5"/>
  <c r="T92" i="5"/>
  <c r="S92" i="5"/>
  <c r="R92" i="5"/>
  <c r="Q92" i="5"/>
  <c r="P92" i="5"/>
  <c r="O92" i="5"/>
  <c r="N92" i="5"/>
  <c r="M92" i="5"/>
  <c r="L92" i="5"/>
  <c r="K92" i="5"/>
  <c r="J92" i="5"/>
  <c r="I92" i="5"/>
  <c r="H92" i="5"/>
  <c r="G92" i="5"/>
  <c r="F92" i="5"/>
  <c r="E92" i="5"/>
  <c r="D92" i="5"/>
  <c r="AG82" i="5"/>
  <c r="AJ77" i="5"/>
  <c r="AF74" i="5"/>
  <c r="AE74" i="5"/>
  <c r="AD74" i="5"/>
  <c r="AC74" i="5"/>
  <c r="AB74" i="5"/>
  <c r="AA74" i="5"/>
  <c r="Z74" i="5"/>
  <c r="Y74" i="5"/>
  <c r="X74" i="5"/>
  <c r="W74" i="5"/>
  <c r="V74" i="5"/>
  <c r="U74" i="5"/>
  <c r="T74" i="5"/>
  <c r="S74" i="5"/>
  <c r="R74" i="5"/>
  <c r="Q74" i="5"/>
  <c r="P74" i="5"/>
  <c r="O74" i="5"/>
  <c r="N74" i="5"/>
  <c r="M74" i="5"/>
  <c r="L74" i="5"/>
  <c r="K74" i="5"/>
  <c r="J74" i="5"/>
  <c r="I74" i="5"/>
  <c r="H74" i="5"/>
  <c r="G74" i="5"/>
  <c r="F74" i="5"/>
  <c r="E74" i="5"/>
  <c r="D74" i="5"/>
  <c r="C74" i="5"/>
  <c r="B74" i="5"/>
  <c r="AG64" i="5"/>
  <c r="AJ59" i="5"/>
  <c r="AF56" i="5"/>
  <c r="AE56" i="5"/>
  <c r="AD56" i="5"/>
  <c r="AC56" i="5"/>
  <c r="AB56" i="5"/>
  <c r="AA56" i="5"/>
  <c r="Z56" i="5"/>
  <c r="Y56" i="5"/>
  <c r="X56" i="5"/>
  <c r="W56" i="5"/>
  <c r="V56" i="5"/>
  <c r="U56" i="5"/>
  <c r="T56" i="5"/>
  <c r="S56" i="5"/>
  <c r="R56" i="5"/>
  <c r="Q56" i="5"/>
  <c r="P56" i="5"/>
  <c r="O56" i="5"/>
  <c r="N56" i="5"/>
  <c r="M56" i="5"/>
  <c r="L56" i="5"/>
  <c r="K56" i="5"/>
  <c r="J56" i="5"/>
  <c r="I56" i="5"/>
  <c r="H56" i="5"/>
  <c r="G56" i="5"/>
  <c r="F56" i="5"/>
  <c r="E56" i="5"/>
  <c r="D56" i="5"/>
  <c r="C56" i="5"/>
  <c r="B56" i="5"/>
  <c r="AG46" i="5"/>
  <c r="AJ41"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C38" i="5"/>
  <c r="B38" i="5"/>
  <c r="AG28" i="5"/>
  <c r="AJ23" i="5"/>
  <c r="AF20" i="5"/>
  <c r="AE20" i="5"/>
  <c r="AD20" i="5"/>
  <c r="AC20" i="5"/>
  <c r="AB20" i="5"/>
  <c r="AA20" i="5"/>
  <c r="Z20" i="5"/>
  <c r="Y20" i="5"/>
  <c r="X20" i="5"/>
  <c r="W20" i="5"/>
  <c r="V20" i="5"/>
  <c r="U20" i="5"/>
  <c r="T20" i="5"/>
  <c r="S20" i="5"/>
  <c r="Q20" i="5"/>
  <c r="P20" i="5"/>
  <c r="O20" i="5"/>
  <c r="N20" i="5"/>
  <c r="M20" i="5"/>
  <c r="L20" i="5"/>
  <c r="K20" i="5"/>
  <c r="J20" i="5"/>
  <c r="I20" i="5"/>
  <c r="H20" i="5"/>
  <c r="F20" i="5"/>
  <c r="E20" i="5"/>
  <c r="D20" i="5"/>
  <c r="C20" i="5"/>
  <c r="AJ5" i="5"/>
  <c r="AK181"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I207" i="2"/>
  <c r="E207" i="1" s="1"/>
  <c r="I206" i="2"/>
  <c r="E206" i="1" s="1"/>
  <c r="I205" i="2"/>
  <c r="E205" i="1" s="1"/>
  <c r="I204" i="2"/>
  <c r="E204" i="1" s="1"/>
  <c r="I203" i="2"/>
  <c r="E203" i="1" s="1"/>
  <c r="I202" i="2"/>
  <c r="E202" i="1" s="1"/>
  <c r="I201" i="2"/>
  <c r="E201" i="1" s="1"/>
  <c r="I200" i="2"/>
  <c r="E200" i="1" s="1"/>
  <c r="I199" i="2"/>
  <c r="E199" i="1" s="1"/>
  <c r="I198" i="2"/>
  <c r="E198" i="1" s="1"/>
  <c r="I197" i="2"/>
  <c r="E197" i="1" s="1"/>
  <c r="I196" i="2"/>
  <c r="E196" i="1" s="1"/>
  <c r="I195" i="2"/>
  <c r="E195" i="1" s="1"/>
  <c r="I194" i="2"/>
  <c r="E194" i="1" s="1"/>
  <c r="I193" i="2"/>
  <c r="E193" i="1" s="1"/>
  <c r="I192" i="2"/>
  <c r="E192" i="1" s="1"/>
  <c r="I191" i="2"/>
  <c r="E191" i="1" s="1"/>
  <c r="I190" i="2"/>
  <c r="E190" i="1" s="1"/>
  <c r="I189" i="2"/>
  <c r="E189" i="1" s="1"/>
  <c r="I188" i="2"/>
  <c r="E188" i="1" s="1"/>
  <c r="I187" i="2"/>
  <c r="E187" i="1" s="1"/>
  <c r="I186" i="2"/>
  <c r="E186" i="1" s="1"/>
  <c r="I185" i="2"/>
  <c r="E185" i="1" s="1"/>
  <c r="I184" i="2"/>
  <c r="E184" i="1" s="1"/>
  <c r="I183" i="2"/>
  <c r="E183" i="1" s="1"/>
  <c r="I182" i="2"/>
  <c r="E182" i="1" s="1"/>
  <c r="I181" i="2"/>
  <c r="E181" i="1" s="1"/>
  <c r="I180" i="2"/>
  <c r="E180" i="1" s="1"/>
  <c r="I179" i="2"/>
  <c r="E179" i="1" s="1"/>
  <c r="I178" i="2"/>
  <c r="E178" i="1" s="1"/>
  <c r="I177" i="2"/>
  <c r="E177" i="1" s="1"/>
  <c r="I176" i="2"/>
  <c r="E176" i="1" s="1"/>
  <c r="I175" i="2"/>
  <c r="E175" i="1" s="1"/>
  <c r="I174" i="2"/>
  <c r="E174" i="1" s="1"/>
  <c r="I173" i="2"/>
  <c r="E173" i="1" s="1"/>
  <c r="I172" i="2"/>
  <c r="E172" i="1" s="1"/>
  <c r="I171" i="2"/>
  <c r="E171" i="1" s="1"/>
  <c r="I170" i="2"/>
  <c r="E170" i="1" s="1"/>
  <c r="I169" i="2"/>
  <c r="E169" i="1" s="1"/>
  <c r="I168" i="2"/>
  <c r="E168" i="1" s="1"/>
  <c r="I167" i="2"/>
  <c r="E167" i="1" s="1"/>
  <c r="I166" i="2"/>
  <c r="E166" i="1" s="1"/>
  <c r="I165" i="2"/>
  <c r="E165" i="1" s="1"/>
  <c r="I164" i="2"/>
  <c r="E164" i="1" s="1"/>
  <c r="I163" i="2"/>
  <c r="E163" i="1" s="1"/>
  <c r="I162" i="2"/>
  <c r="E162" i="1" s="1"/>
  <c r="I161" i="2"/>
  <c r="E161" i="1" s="1"/>
  <c r="I160" i="2"/>
  <c r="E160" i="1" s="1"/>
  <c r="I159" i="2"/>
  <c r="E159" i="1" s="1"/>
  <c r="I158" i="2"/>
  <c r="E158" i="1" s="1"/>
  <c r="I157" i="2"/>
  <c r="E157" i="1" s="1"/>
  <c r="I156" i="2"/>
  <c r="E156" i="1" s="1"/>
  <c r="I155" i="2"/>
  <c r="E155" i="1" s="1"/>
  <c r="I154" i="2"/>
  <c r="E154" i="1" s="1"/>
  <c r="I153" i="2"/>
  <c r="E153" i="1" s="1"/>
  <c r="I152" i="2"/>
  <c r="E152" i="1" s="1"/>
  <c r="I151" i="2"/>
  <c r="E151" i="1" s="1"/>
  <c r="I150" i="2"/>
  <c r="E150" i="1" s="1"/>
  <c r="I149" i="2"/>
  <c r="E149" i="1" s="1"/>
  <c r="I148" i="2"/>
  <c r="E148" i="1" s="1"/>
  <c r="I147" i="2"/>
  <c r="E147" i="1" s="1"/>
  <c r="I146" i="2"/>
  <c r="E146" i="1" s="1"/>
  <c r="I145" i="2"/>
  <c r="E145" i="1" s="1"/>
  <c r="I144" i="2"/>
  <c r="E144" i="1" s="1"/>
  <c r="I143" i="2"/>
  <c r="E143" i="1" s="1"/>
  <c r="I142" i="2"/>
  <c r="E142" i="1" s="1"/>
  <c r="I141" i="2"/>
  <c r="E141" i="1" s="1"/>
  <c r="I140" i="2"/>
  <c r="E140" i="1" s="1"/>
  <c r="I139" i="2"/>
  <c r="E139" i="1" s="1"/>
  <c r="I138" i="2"/>
  <c r="E138" i="1" s="1"/>
  <c r="I137" i="2"/>
  <c r="E137" i="1" s="1"/>
  <c r="I136" i="2"/>
  <c r="E136" i="1" s="1"/>
  <c r="I135" i="2"/>
  <c r="E135" i="1" s="1"/>
  <c r="I134" i="2"/>
  <c r="E134" i="1" s="1"/>
  <c r="I133" i="2"/>
  <c r="E133" i="1" s="1"/>
  <c r="I132" i="2"/>
  <c r="E132" i="1" s="1"/>
  <c r="I131" i="2"/>
  <c r="E131" i="1" s="1"/>
  <c r="I130" i="2"/>
  <c r="E130" i="1" s="1"/>
  <c r="I129" i="2"/>
  <c r="E129" i="1" s="1"/>
  <c r="I128" i="2"/>
  <c r="E128" i="1" s="1"/>
  <c r="I127" i="2"/>
  <c r="E127" i="1" s="1"/>
  <c r="I126" i="2"/>
  <c r="E126" i="1" s="1"/>
  <c r="I125" i="2"/>
  <c r="E125" i="1" s="1"/>
  <c r="I124" i="2"/>
  <c r="E124" i="1" s="1"/>
  <c r="I123" i="2"/>
  <c r="E123" i="1" s="1"/>
  <c r="I122" i="2"/>
  <c r="E122" i="1" s="1"/>
  <c r="I121" i="2"/>
  <c r="E121" i="1" s="1"/>
  <c r="I120" i="2"/>
  <c r="E120" i="1" s="1"/>
  <c r="I119" i="2"/>
  <c r="E119" i="1" s="1"/>
  <c r="I118" i="2"/>
  <c r="E118" i="1" s="1"/>
  <c r="I117" i="2"/>
  <c r="E117" i="1" s="1"/>
  <c r="I116" i="2"/>
  <c r="E116" i="1" s="1"/>
  <c r="I115" i="2"/>
  <c r="E115" i="1" s="1"/>
  <c r="I114" i="2"/>
  <c r="E114" i="1" s="1"/>
  <c r="I113" i="2"/>
  <c r="E113" i="1" s="1"/>
  <c r="I112" i="2"/>
  <c r="E112" i="1" s="1"/>
  <c r="I111" i="2"/>
  <c r="E111" i="1" s="1"/>
  <c r="I110" i="2"/>
  <c r="E110" i="1" s="1"/>
  <c r="I109" i="2"/>
  <c r="E109" i="1" s="1"/>
  <c r="I108" i="2"/>
  <c r="E108" i="1" s="1"/>
  <c r="I107" i="2"/>
  <c r="E107" i="1" s="1"/>
  <c r="I106" i="2"/>
  <c r="E106" i="1" s="1"/>
  <c r="I105" i="2"/>
  <c r="E105" i="1" s="1"/>
  <c r="I104" i="2"/>
  <c r="E104" i="1" s="1"/>
  <c r="I103" i="2"/>
  <c r="E103" i="1" s="1"/>
  <c r="I102" i="2"/>
  <c r="E102" i="1" s="1"/>
  <c r="I101" i="2"/>
  <c r="E101" i="1" s="1"/>
  <c r="I100" i="2"/>
  <c r="E100" i="1" s="1"/>
  <c r="I99" i="2"/>
  <c r="E99" i="1" s="1"/>
  <c r="I98" i="2"/>
  <c r="E98" i="1" s="1"/>
  <c r="I97" i="2"/>
  <c r="E97" i="1" s="1"/>
  <c r="I96" i="2"/>
  <c r="E96" i="1" s="1"/>
  <c r="I95" i="2"/>
  <c r="E95" i="1" s="1"/>
  <c r="I94" i="2"/>
  <c r="E94" i="1" s="1"/>
  <c r="I93" i="2"/>
  <c r="E93" i="1" s="1"/>
  <c r="I92" i="2"/>
  <c r="E92" i="1" s="1"/>
  <c r="I91" i="2"/>
  <c r="E91" i="1" s="1"/>
  <c r="I90" i="2"/>
  <c r="E90" i="1" s="1"/>
  <c r="I89" i="2"/>
  <c r="E89" i="1" s="1"/>
  <c r="I88" i="2"/>
  <c r="E88" i="1" s="1"/>
  <c r="I87" i="2"/>
  <c r="E87" i="1" s="1"/>
  <c r="I86" i="2"/>
  <c r="E86" i="1" s="1"/>
  <c r="I85" i="2"/>
  <c r="E85" i="1" s="1"/>
  <c r="I84" i="2"/>
  <c r="E84" i="1" s="1"/>
  <c r="I83" i="2"/>
  <c r="E83" i="1" s="1"/>
  <c r="I82" i="2"/>
  <c r="E82" i="1" s="1"/>
  <c r="I81" i="2"/>
  <c r="E81" i="1" s="1"/>
  <c r="I80" i="2"/>
  <c r="E80" i="1" s="1"/>
  <c r="I79" i="2"/>
  <c r="E79" i="1" s="1"/>
  <c r="I78" i="2"/>
  <c r="E78" i="1" s="1"/>
  <c r="I77" i="2"/>
  <c r="E77" i="1" s="1"/>
  <c r="I76" i="2"/>
  <c r="E76" i="1" s="1"/>
  <c r="I75" i="2"/>
  <c r="E75" i="1" s="1"/>
  <c r="I74" i="2"/>
  <c r="E74" i="1" s="1"/>
  <c r="I73" i="2"/>
  <c r="E73" i="1" s="1"/>
  <c r="I72" i="2"/>
  <c r="E72" i="1" s="1"/>
  <c r="I71" i="2"/>
  <c r="E71" i="1" s="1"/>
  <c r="I70" i="2"/>
  <c r="E70" i="1" s="1"/>
  <c r="I69" i="2"/>
  <c r="E69" i="1" s="1"/>
  <c r="I68" i="2"/>
  <c r="E68" i="1" s="1"/>
  <c r="I67" i="2"/>
  <c r="E67" i="1" s="1"/>
  <c r="I66" i="2"/>
  <c r="E66" i="1" s="1"/>
  <c r="I65" i="2"/>
  <c r="E65" i="1" s="1"/>
  <c r="I64" i="2"/>
  <c r="E64" i="1" s="1"/>
  <c r="I63" i="2"/>
  <c r="E63" i="1" s="1"/>
  <c r="I62" i="2"/>
  <c r="E62" i="1" s="1"/>
  <c r="I61" i="2"/>
  <c r="E61" i="1" s="1"/>
  <c r="I60" i="2"/>
  <c r="E60" i="1" s="1"/>
  <c r="I59" i="2"/>
  <c r="E59" i="1" s="1"/>
  <c r="I58" i="2"/>
  <c r="E58" i="1" s="1"/>
  <c r="I57" i="2"/>
  <c r="E57" i="1" s="1"/>
  <c r="I56" i="2"/>
  <c r="E56" i="1" s="1"/>
  <c r="I55" i="2"/>
  <c r="E55" i="1" s="1"/>
  <c r="I54" i="2"/>
  <c r="E54" i="1" s="1"/>
  <c r="I53" i="2"/>
  <c r="E53" i="1" s="1"/>
  <c r="I52" i="2"/>
  <c r="E52" i="1" s="1"/>
  <c r="I51" i="2"/>
  <c r="E51" i="1" s="1"/>
  <c r="I50" i="2"/>
  <c r="E50" i="1" s="1"/>
  <c r="I49" i="2"/>
  <c r="E49" i="1" s="1"/>
  <c r="I48" i="2"/>
  <c r="E48" i="1" s="1"/>
  <c r="I47" i="2"/>
  <c r="E47" i="1" s="1"/>
  <c r="I46" i="2"/>
  <c r="E46" i="1" s="1"/>
  <c r="I45" i="2"/>
  <c r="E45" i="1" s="1"/>
  <c r="I44" i="2"/>
  <c r="E44" i="1" s="1"/>
  <c r="I43" i="2"/>
  <c r="E43" i="1" s="1"/>
  <c r="I42" i="2"/>
  <c r="E42" i="1" s="1"/>
  <c r="I41" i="2"/>
  <c r="E41" i="1" s="1"/>
  <c r="I40" i="2"/>
  <c r="E40" i="1" s="1"/>
  <c r="I39" i="2"/>
  <c r="E39" i="1" s="1"/>
  <c r="I38" i="2"/>
  <c r="E38" i="1" s="1"/>
  <c r="I37" i="2"/>
  <c r="E37" i="1" s="1"/>
  <c r="I36" i="2"/>
  <c r="E36" i="1" s="1"/>
  <c r="I35" i="2"/>
  <c r="E35" i="1" s="1"/>
  <c r="I34" i="2"/>
  <c r="E34" i="1" s="1"/>
  <c r="I33" i="2"/>
  <c r="E33" i="1" s="1"/>
  <c r="I32" i="2"/>
  <c r="E32" i="1" s="1"/>
  <c r="I31" i="2"/>
  <c r="E31" i="1" s="1"/>
  <c r="I30" i="2"/>
  <c r="E30" i="1" s="1"/>
  <c r="I29" i="2"/>
  <c r="E29" i="1" s="1"/>
  <c r="I28" i="2"/>
  <c r="E28" i="1" s="1"/>
  <c r="I27" i="2"/>
  <c r="E27" i="1" s="1"/>
  <c r="I26" i="2"/>
  <c r="E26" i="1" s="1"/>
  <c r="I25" i="2"/>
  <c r="E25" i="1" s="1"/>
  <c r="I24" i="2"/>
  <c r="E24" i="1" s="1"/>
  <c r="I23" i="2"/>
  <c r="E23" i="1" s="1"/>
  <c r="I22" i="2"/>
  <c r="E22" i="1" s="1"/>
  <c r="I21" i="2"/>
  <c r="E21" i="1" s="1"/>
  <c r="I20" i="2"/>
  <c r="E20" i="1" s="1"/>
  <c r="I19" i="2"/>
  <c r="E19" i="1" s="1"/>
  <c r="I18" i="2"/>
  <c r="E18" i="1" s="1"/>
  <c r="I17" i="2"/>
  <c r="E17" i="1" s="1"/>
  <c r="I16" i="2"/>
  <c r="E16" i="1" s="1"/>
  <c r="I15" i="2"/>
  <c r="E15" i="1" s="1"/>
  <c r="I14" i="2"/>
  <c r="E14" i="1" s="1"/>
  <c r="I13" i="2"/>
  <c r="E13" i="1" s="1"/>
  <c r="I12" i="2"/>
  <c r="E12" i="1" s="1"/>
  <c r="I11" i="2"/>
  <c r="E11" i="1" s="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B2"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8" i="1"/>
  <c r="AI207" i="1"/>
  <c r="AK207" i="1"/>
  <c r="AI206" i="1"/>
  <c r="AK206" i="1"/>
  <c r="AI205" i="1"/>
  <c r="AK205" i="1"/>
  <c r="AI204" i="1"/>
  <c r="AK204" i="1"/>
  <c r="AI203" i="1"/>
  <c r="AK203" i="1"/>
  <c r="AI202" i="1"/>
  <c r="AK202" i="1"/>
  <c r="AI201" i="1"/>
  <c r="AK201" i="1"/>
  <c r="AI200" i="1"/>
  <c r="AK200" i="1"/>
  <c r="AI199" i="1"/>
  <c r="AK199" i="1"/>
  <c r="AI198" i="1"/>
  <c r="AK198" i="1"/>
  <c r="AI197" i="1"/>
  <c r="AK197" i="1"/>
  <c r="AI196" i="1"/>
  <c r="AK196" i="1"/>
  <c r="AI195" i="1"/>
  <c r="AK195" i="1"/>
  <c r="AI194" i="1"/>
  <c r="AK194" i="1"/>
  <c r="AI193" i="1"/>
  <c r="AK193" i="1"/>
  <c r="AI192" i="1"/>
  <c r="AK192" i="1"/>
  <c r="AI191" i="1"/>
  <c r="AK191" i="1"/>
  <c r="AI190" i="1"/>
  <c r="AK190" i="1"/>
  <c r="AI189" i="1"/>
  <c r="AK189" i="1"/>
  <c r="AI188" i="1"/>
  <c r="AK188" i="1"/>
  <c r="AI187" i="1"/>
  <c r="AK187" i="1"/>
  <c r="AI186" i="1"/>
  <c r="AK186" i="1"/>
  <c r="AI185" i="1"/>
  <c r="AK185" i="1"/>
  <c r="AI184" i="1"/>
  <c r="AK184" i="1"/>
  <c r="AI183" i="1"/>
  <c r="AK183" i="1"/>
  <c r="AI182" i="1"/>
  <c r="AK182" i="1"/>
  <c r="AI181" i="1"/>
  <c r="AI180" i="1"/>
  <c r="AK180" i="1"/>
  <c r="AI179" i="1"/>
  <c r="AK179" i="1"/>
  <c r="AI178" i="1"/>
  <c r="AK178" i="1"/>
  <c r="AI177" i="1"/>
  <c r="AK177" i="1"/>
  <c r="AI176" i="1"/>
  <c r="AK176" i="1"/>
  <c r="AI175" i="1"/>
  <c r="AK175" i="1"/>
  <c r="AI174" i="1"/>
  <c r="AK174" i="1"/>
  <c r="AI173" i="1"/>
  <c r="AK173" i="1"/>
  <c r="AI172" i="1"/>
  <c r="AK172" i="1"/>
  <c r="AI171" i="1"/>
  <c r="AK171" i="1"/>
  <c r="AI170" i="1"/>
  <c r="AK170" i="1"/>
  <c r="AI169" i="1"/>
  <c r="AK169" i="1"/>
  <c r="AI168" i="1"/>
  <c r="AK168" i="1"/>
  <c r="AI167" i="1"/>
  <c r="AK167" i="1"/>
  <c r="AI166" i="1"/>
  <c r="AK166" i="1"/>
  <c r="AI165" i="1"/>
  <c r="AK165" i="1"/>
  <c r="AI164" i="1"/>
  <c r="AK164" i="1"/>
  <c r="AI163" i="1"/>
  <c r="AK163" i="1"/>
  <c r="AI162" i="1"/>
  <c r="AK162" i="1"/>
  <c r="AI161" i="1"/>
  <c r="AK161" i="1"/>
  <c r="AI160" i="1"/>
  <c r="AK160" i="1"/>
  <c r="AI159" i="1"/>
  <c r="AK159" i="1"/>
  <c r="AI158" i="1"/>
  <c r="AK158" i="1"/>
  <c r="AI157" i="1"/>
  <c r="AK157" i="1"/>
  <c r="AI156" i="1"/>
  <c r="AK156" i="1"/>
  <c r="AI155" i="1"/>
  <c r="AK155" i="1"/>
  <c r="AI154" i="1"/>
  <c r="AK154" i="1"/>
  <c r="AI153" i="1"/>
  <c r="AK153" i="1"/>
  <c r="AI152" i="1"/>
  <c r="AK152" i="1"/>
  <c r="AI151" i="1"/>
  <c r="AK151" i="1"/>
  <c r="AI150" i="1"/>
  <c r="AK150" i="1"/>
  <c r="AI149" i="1"/>
  <c r="AK149" i="1"/>
  <c r="AI148" i="1"/>
  <c r="AK148" i="1"/>
  <c r="AI147" i="1"/>
  <c r="AK147" i="1"/>
  <c r="AI146" i="1"/>
  <c r="AK146" i="1"/>
  <c r="AI145" i="1"/>
  <c r="AK145" i="1"/>
  <c r="AI144" i="1"/>
  <c r="AK144" i="1"/>
  <c r="AI143" i="1"/>
  <c r="AK143" i="1"/>
  <c r="AI142" i="1"/>
  <c r="AK142" i="1"/>
  <c r="AI141" i="1"/>
  <c r="AK141" i="1"/>
  <c r="AI140" i="1"/>
  <c r="AK140" i="1"/>
  <c r="AI139" i="1"/>
  <c r="AK139" i="1"/>
  <c r="AI138" i="1"/>
  <c r="AK138" i="1"/>
  <c r="AI137" i="1"/>
  <c r="AK137" i="1"/>
  <c r="AI136" i="1"/>
  <c r="AK136" i="1"/>
  <c r="AI135" i="1"/>
  <c r="AK135" i="1"/>
  <c r="AI134" i="1"/>
  <c r="AK134" i="1"/>
  <c r="AI133" i="1"/>
  <c r="AK133" i="1"/>
  <c r="AI132" i="1"/>
  <c r="AK132" i="1"/>
  <c r="AI131" i="1"/>
  <c r="AK131" i="1"/>
  <c r="AI130" i="1"/>
  <c r="AK130" i="1"/>
  <c r="AI129" i="1"/>
  <c r="AK129" i="1"/>
  <c r="AI128" i="1"/>
  <c r="AK128" i="1"/>
  <c r="AI127" i="1"/>
  <c r="AK127" i="1"/>
  <c r="AI126" i="1"/>
  <c r="AK126" i="1"/>
  <c r="AI125" i="1"/>
  <c r="AK125" i="1"/>
  <c r="AI124" i="1"/>
  <c r="AK124" i="1"/>
  <c r="AI123" i="1"/>
  <c r="AK123" i="1"/>
  <c r="AI122" i="1"/>
  <c r="AK122" i="1"/>
  <c r="AI121" i="1"/>
  <c r="AK121" i="1"/>
  <c r="AI120" i="1"/>
  <c r="AK120" i="1"/>
  <c r="AI119" i="1"/>
  <c r="AK119" i="1"/>
  <c r="AI118" i="1"/>
  <c r="AK118" i="1"/>
  <c r="AI117" i="1"/>
  <c r="AK117" i="1"/>
  <c r="AI116" i="1"/>
  <c r="AK116" i="1"/>
  <c r="AI115" i="1"/>
  <c r="AK115" i="1"/>
  <c r="AI114" i="1"/>
  <c r="AK114" i="1"/>
  <c r="AI113" i="1"/>
  <c r="AK113" i="1"/>
  <c r="AI112" i="1"/>
  <c r="AK112" i="1"/>
  <c r="AI111" i="1"/>
  <c r="AK111" i="1"/>
  <c r="AI110" i="1"/>
  <c r="AK110" i="1"/>
  <c r="AI109" i="1"/>
  <c r="AK109" i="1"/>
  <c r="AI108" i="1"/>
  <c r="AK108" i="1"/>
  <c r="AI107" i="1"/>
  <c r="AK107" i="1"/>
  <c r="AI106" i="1"/>
  <c r="AK106" i="1"/>
  <c r="AI105" i="1"/>
  <c r="AK105" i="1"/>
  <c r="AI104" i="1"/>
  <c r="AK104" i="1"/>
  <c r="AI103" i="1"/>
  <c r="AK103" i="1"/>
  <c r="AI102" i="1"/>
  <c r="AK102" i="1"/>
  <c r="AI101" i="1"/>
  <c r="AK101" i="1"/>
  <c r="AI100" i="1"/>
  <c r="AK100" i="1"/>
  <c r="AI99" i="1"/>
  <c r="AK99" i="1"/>
  <c r="AI98" i="1"/>
  <c r="AK98" i="1"/>
  <c r="AI97" i="1"/>
  <c r="AK97" i="1"/>
  <c r="AI96" i="1"/>
  <c r="AK96" i="1"/>
  <c r="AI95" i="1"/>
  <c r="AK95" i="1"/>
  <c r="AI94" i="1"/>
  <c r="AK94" i="1"/>
  <c r="AI93" i="1"/>
  <c r="AK93" i="1"/>
  <c r="AI92" i="1"/>
  <c r="AK92" i="1"/>
  <c r="AI91" i="1"/>
  <c r="AK91" i="1"/>
  <c r="AI90" i="1"/>
  <c r="AK90" i="1"/>
  <c r="AI89" i="1"/>
  <c r="AK89" i="1"/>
  <c r="AI88" i="1"/>
  <c r="AK88" i="1"/>
  <c r="AI87" i="1"/>
  <c r="AK87" i="1"/>
  <c r="AI86" i="1"/>
  <c r="AK86" i="1"/>
  <c r="AI85" i="1"/>
  <c r="AK85" i="1"/>
  <c r="AI84" i="1"/>
  <c r="AK84" i="1"/>
  <c r="AI83" i="1"/>
  <c r="AK83" i="1"/>
  <c r="AI82" i="1"/>
  <c r="AK82" i="1"/>
  <c r="AI81" i="1"/>
  <c r="AK81" i="1"/>
  <c r="AI80" i="1"/>
  <c r="AK80" i="1"/>
  <c r="AI79" i="1"/>
  <c r="AK79" i="1"/>
  <c r="AI78" i="1"/>
  <c r="AK78" i="1"/>
  <c r="AI77" i="1"/>
  <c r="AK77" i="1"/>
  <c r="AI76" i="1"/>
  <c r="AK76" i="1"/>
  <c r="AI75" i="1"/>
  <c r="AK75" i="1"/>
  <c r="AI74" i="1"/>
  <c r="AK74" i="1"/>
  <c r="AI73" i="1"/>
  <c r="AK73" i="1"/>
  <c r="AI72" i="1"/>
  <c r="AK72" i="1"/>
  <c r="AI71" i="1"/>
  <c r="AK71" i="1"/>
  <c r="AI70" i="1"/>
  <c r="AK70" i="1"/>
  <c r="AI69" i="1"/>
  <c r="AK69" i="1"/>
  <c r="AI68" i="1"/>
  <c r="AK68" i="1"/>
  <c r="AI67" i="1"/>
  <c r="AK67" i="1"/>
  <c r="AI66" i="1"/>
  <c r="AK66" i="1"/>
  <c r="AI65" i="1"/>
  <c r="AK65" i="1"/>
  <c r="AI64" i="1"/>
  <c r="AK64" i="1"/>
  <c r="AI63" i="1"/>
  <c r="AK63" i="1"/>
  <c r="AI62" i="1"/>
  <c r="AK62" i="1"/>
  <c r="AI61" i="1"/>
  <c r="AK61" i="1"/>
  <c r="AI60" i="1"/>
  <c r="AK60" i="1"/>
  <c r="AI59" i="1"/>
  <c r="AK59" i="1"/>
  <c r="AI58" i="1"/>
  <c r="AK58" i="1"/>
  <c r="AI57" i="1"/>
  <c r="AK57" i="1"/>
  <c r="AI56" i="1"/>
  <c r="AK56" i="1"/>
  <c r="AI55" i="1"/>
  <c r="AK55" i="1"/>
  <c r="AI54" i="1"/>
  <c r="AK54" i="1"/>
  <c r="AI53" i="1"/>
  <c r="AK53" i="1"/>
  <c r="AI52" i="1"/>
  <c r="AK52" i="1"/>
  <c r="AI51" i="1"/>
  <c r="AK51" i="1"/>
  <c r="AI50" i="1"/>
  <c r="AK50" i="1"/>
  <c r="AI49" i="1"/>
  <c r="AK49" i="1"/>
  <c r="AI48" i="1"/>
  <c r="AK48" i="1"/>
  <c r="AI47" i="1"/>
  <c r="AK47" i="1"/>
  <c r="AI46" i="1"/>
  <c r="AK46" i="1"/>
  <c r="AI45" i="1"/>
  <c r="AK45" i="1"/>
  <c r="AI44" i="1"/>
  <c r="AK44" i="1"/>
  <c r="AI43" i="1"/>
  <c r="AK43" i="1"/>
  <c r="AI42" i="1"/>
  <c r="AK42" i="1"/>
  <c r="AI41" i="1"/>
  <c r="AK41" i="1"/>
  <c r="AI40" i="1"/>
  <c r="AK40" i="1"/>
  <c r="AI39" i="1"/>
  <c r="AK39" i="1"/>
  <c r="AI38" i="1"/>
  <c r="AK38" i="1"/>
  <c r="AI37" i="1"/>
  <c r="AK37" i="1"/>
  <c r="AI36" i="1"/>
  <c r="AK36" i="1"/>
  <c r="AI35" i="1"/>
  <c r="AK35" i="1"/>
  <c r="AI34" i="1"/>
  <c r="AK34" i="1"/>
  <c r="AI33" i="1"/>
  <c r="AK33" i="1"/>
  <c r="AI32" i="1"/>
  <c r="AK32" i="1"/>
  <c r="AI31" i="1"/>
  <c r="AK31" i="1"/>
  <c r="AI30" i="1"/>
  <c r="AK30" i="1"/>
  <c r="AI29" i="1"/>
  <c r="AK29" i="1"/>
  <c r="AI28" i="1"/>
  <c r="AK28" i="1"/>
  <c r="AI27" i="1"/>
  <c r="AK27" i="1"/>
  <c r="AI26" i="1"/>
  <c r="AK26" i="1"/>
  <c r="AI25" i="1"/>
  <c r="AK25" i="1"/>
  <c r="AI24" i="1"/>
  <c r="AK24" i="1"/>
  <c r="AI23" i="1"/>
  <c r="AK23" i="1"/>
  <c r="AI22" i="1"/>
  <c r="AK22" i="1"/>
  <c r="AI21" i="1"/>
  <c r="AK21" i="1"/>
  <c r="AI20" i="1"/>
  <c r="AK20" i="1"/>
  <c r="AI19" i="1"/>
  <c r="AK19" i="1"/>
  <c r="AI18" i="1"/>
  <c r="AK18" i="1"/>
  <c r="AI17" i="1"/>
  <c r="AK17" i="1"/>
  <c r="AI16" i="1"/>
  <c r="AK16" i="1"/>
  <c r="AI15" i="1"/>
  <c r="AK15" i="1"/>
  <c r="AI14" i="1"/>
  <c r="AK14" i="1"/>
  <c r="AI13" i="1"/>
  <c r="AK13" i="1"/>
  <c r="AI12" i="1"/>
  <c r="AK12" i="1"/>
  <c r="AI11" i="1"/>
  <c r="AK11" i="1"/>
  <c r="AI10" i="1"/>
  <c r="AK10" i="1"/>
  <c r="AI9" i="1"/>
  <c r="AI137" i="5"/>
  <c r="AG117" i="5"/>
  <c r="AL120" i="5" s="1"/>
  <c r="AI32" i="5"/>
  <c r="AI29" i="5"/>
  <c r="AI67" i="5"/>
  <c r="AI11" i="5"/>
  <c r="F210" i="1"/>
  <c r="AM4" i="10" l="1"/>
  <c r="AJ37" i="10"/>
  <c r="AG110" i="5"/>
  <c r="AL97" i="5" s="1"/>
  <c r="AG207" i="5"/>
  <c r="AG135" i="5"/>
  <c r="AL132" i="5" s="1"/>
  <c r="AL137" i="5" s="1"/>
  <c r="F219" i="1"/>
  <c r="F211" i="1"/>
  <c r="F213" i="1"/>
  <c r="F221" i="1"/>
  <c r="F222" i="1"/>
  <c r="AG182" i="5"/>
  <c r="AL169" i="5" s="1"/>
  <c r="AG189" i="5"/>
  <c r="AG171" i="5"/>
  <c r="AL168" i="5" s="1"/>
  <c r="AL173" i="5" s="1"/>
  <c r="AG153" i="5"/>
  <c r="AL150" i="5" s="1"/>
  <c r="AL155" i="5" s="1"/>
  <c r="F226" i="1"/>
  <c r="AI110" i="5"/>
  <c r="AL186" i="5"/>
  <c r="AL191" i="5" s="1"/>
  <c r="AL192" i="5"/>
  <c r="AI146" i="5"/>
  <c r="AI164" i="5"/>
  <c r="AG63" i="5"/>
  <c r="AL60" i="5" s="1"/>
  <c r="AL65" i="5" s="1"/>
  <c r="AL8" i="5"/>
  <c r="AG146" i="5"/>
  <c r="AL135" i="5" s="1"/>
  <c r="AL218" i="5"/>
  <c r="F215" i="1"/>
  <c r="AG99" i="5"/>
  <c r="AI74" i="5"/>
  <c r="AG92" i="5"/>
  <c r="AL81" i="5" s="1"/>
  <c r="AG218" i="5"/>
  <c r="AL205" i="5" s="1"/>
  <c r="AI92" i="5"/>
  <c r="AG74" i="5"/>
  <c r="AL63" i="5" s="1"/>
  <c r="AI56" i="5"/>
  <c r="AG27" i="5"/>
  <c r="AL24" i="5" s="1"/>
  <c r="AL29" i="5" s="1"/>
  <c r="AL171" i="5"/>
  <c r="AI38" i="5"/>
  <c r="AL114" i="5"/>
  <c r="AL119" i="5" s="1"/>
  <c r="AG45" i="5"/>
  <c r="AL96" i="5"/>
  <c r="AL101" i="5" s="1"/>
  <c r="AL102" i="5"/>
  <c r="AL61" i="5"/>
  <c r="AL30" i="5"/>
  <c r="AL66" i="5"/>
  <c r="AL204" i="5"/>
  <c r="AL209" i="5" s="1"/>
  <c r="AL210" i="5"/>
  <c r="AL42" i="5"/>
  <c r="AL47" i="5" s="1"/>
  <c r="AL48" i="5"/>
  <c r="AL99" i="5"/>
  <c r="AL156" i="5"/>
  <c r="AG128" i="5"/>
  <c r="AG81" i="5"/>
  <c r="F224" i="1"/>
  <c r="F218" i="1"/>
  <c r="F212" i="1"/>
  <c r="F223" i="1"/>
  <c r="AI200" i="5"/>
  <c r="AI213" i="5"/>
  <c r="AI218" i="5" s="1"/>
  <c r="AG9" i="5"/>
  <c r="AL212" i="5" s="1"/>
  <c r="AG200" i="5"/>
  <c r="AL189" i="5" s="1"/>
  <c r="F216" i="1"/>
  <c r="F214" i="1"/>
  <c r="F220" i="1"/>
  <c r="F225" i="1"/>
  <c r="AL138" i="5"/>
  <c r="AG56" i="5"/>
  <c r="AL43" i="5" s="1"/>
  <c r="AL187" i="5"/>
  <c r="AG164" i="5"/>
  <c r="AI182" i="5"/>
  <c r="AI128" i="5"/>
  <c r="AG38" i="5"/>
  <c r="B112" i="5"/>
  <c r="B130" i="5" s="1"/>
  <c r="B148" i="5" s="1"/>
  <c r="B4" i="1" l="1"/>
  <c r="AH4" i="1" s="1"/>
  <c r="W215" i="1"/>
  <c r="AL219" i="5"/>
  <c r="AL79" i="5"/>
  <c r="AL174" i="5"/>
  <c r="AL9" i="5"/>
  <c r="B166" i="5"/>
  <c r="B202" i="5" s="1"/>
  <c r="AL215" i="5"/>
  <c r="AL133" i="5"/>
  <c r="AL153" i="5"/>
  <c r="AL151" i="5"/>
  <c r="AL11" i="5"/>
  <c r="AL221" i="5"/>
  <c r="AL207" i="5"/>
  <c r="AL217" i="5"/>
  <c r="AL45" i="5"/>
  <c r="AL44" i="5"/>
  <c r="AL78" i="5"/>
  <c r="AL83" i="5" s="1"/>
  <c r="AL84" i="5"/>
  <c r="AL213" i="5"/>
  <c r="AL25" i="5"/>
  <c r="AL27" i="5"/>
  <c r="AL26" i="5"/>
  <c r="W213" i="1"/>
  <c r="R212" i="1"/>
  <c r="AL117" i="5"/>
  <c r="AL115" i="5"/>
  <c r="L4" i="1" l="1"/>
  <c r="W4" i="1" s="1"/>
  <c r="F4" i="1"/>
  <c r="AH3" i="1"/>
  <c r="AH2" i="1"/>
  <c r="B18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F3" authorId="0" shapeId="0" xr:uid="{00000000-0006-0000-0100-000001000000}">
      <text>
        <r>
          <rPr>
            <sz val="9"/>
            <color indexed="81"/>
            <rFont val="ＭＳ Ｐゴシック"/>
            <family val="3"/>
            <charset val="128"/>
          </rPr>
          <t>指定基準上の配置区分を記載してください。
例）生活介護の場合
　　６：１、５：１、３：１</t>
        </r>
      </text>
    </comment>
    <comment ref="L3" authorId="0" shapeId="0" xr:uid="{00000000-0006-0000-0100-000002000000}">
      <text>
        <r>
          <rPr>
            <sz val="9"/>
            <color indexed="81"/>
            <rFont val="ＭＳ Ｐゴシック"/>
            <family val="3"/>
            <charset val="128"/>
          </rPr>
          <t>人員配置加算を算定する場合に配置区分を記載してください。
例）生活介護の場合
　　2.5：１、２：１、1.7：１</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21" authorId="0" shapeId="0" xr:uid="{00000000-0006-0000-0200-000001000000}">
      <text>
        <r>
          <rPr>
            <sz val="9"/>
            <color indexed="81"/>
            <rFont val="ＭＳ Ｐゴシック"/>
            <family val="3"/>
            <charset val="128"/>
          </rPr>
          <t xml:space="preserve">重心判定を受けておられる利用者の人数を記載してください。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41" authorId="0" shapeId="0" xr:uid="{98257846-3579-4ADC-A3C1-A73D40647616}">
      <text>
        <r>
          <rPr>
            <sz val="9"/>
            <color indexed="81"/>
            <rFont val="ＭＳ Ｐゴシック"/>
            <family val="3"/>
            <charset val="128"/>
          </rPr>
          <t xml:space="preserve">重心判定を受けておられる利用者の人数を記載してください。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3" authorId="0" shapeId="0" xr:uid="{65D1E611-4B63-4375-9462-27788851E135}">
      <text>
        <r>
          <rPr>
            <b/>
            <sz val="10"/>
            <color indexed="81"/>
            <rFont val="MS P ゴシック"/>
            <family val="3"/>
            <charset val="128"/>
          </rPr>
          <t>記載順序
①障害区分が低い順
②同じ障害区分では利用時間が短い順（利用時間区分が短い順）</t>
        </r>
      </text>
    </comment>
    <comment ref="D3" authorId="0" shapeId="0" xr:uid="{2EB994EB-2F4A-46FB-9735-1D5B7CAA7C51}">
      <text>
        <r>
          <rPr>
            <sz val="9"/>
            <color indexed="81"/>
            <rFont val="MS P ゴシック"/>
            <family val="3"/>
            <charset val="128"/>
          </rPr>
          <t>時間数を記入してください
記入例
５時間45分の場合→5:45
８時間の場合　　→8:00</t>
        </r>
      </text>
    </comment>
    <comment ref="E3" authorId="0" shapeId="0" xr:uid="{BF945F79-A9CB-4D05-857E-10FA8A57A7EA}">
      <text>
        <r>
          <rPr>
            <sz val="9"/>
            <color indexed="81"/>
            <rFont val="MS P ゴシック"/>
            <family val="3"/>
            <charset val="128"/>
          </rPr>
          <t>平均障害支援区分（生活介護）シートに記載する区分（数式が入っているため、触らないこと！）</t>
        </r>
      </text>
    </comment>
    <comment ref="F3" authorId="0" shapeId="0" xr:uid="{DDDF26D0-EC66-4EE5-8782-57B2F31938DA}">
      <text>
        <r>
          <rPr>
            <sz val="9"/>
            <color indexed="81"/>
            <rFont val="MS P ゴシック"/>
            <family val="3"/>
            <charset val="128"/>
          </rPr>
          <t>該当する場合「○」を選択</t>
        </r>
      </text>
    </comment>
    <comment ref="G3" authorId="0" shapeId="0" xr:uid="{1BBEF333-4D40-4638-992F-DBF655AE8232}">
      <text>
        <r>
          <rPr>
            <sz val="9"/>
            <color indexed="81"/>
            <rFont val="MS P ゴシック"/>
            <family val="3"/>
            <charset val="128"/>
          </rPr>
          <t>該当する場合「○」を選択</t>
        </r>
      </text>
    </comment>
  </commentList>
</comments>
</file>

<file path=xl/sharedStrings.xml><?xml version="1.0" encoding="utf-8"?>
<sst xmlns="http://schemas.openxmlformats.org/spreadsheetml/2006/main" count="1179" uniqueCount="243">
  <si>
    <t>従業者の勤務体制及び形態一覧表</t>
    <rPh sb="0" eb="3">
      <t>ジュウギョウシャ</t>
    </rPh>
    <rPh sb="4" eb="6">
      <t>キンム</t>
    </rPh>
    <rPh sb="6" eb="8">
      <t>タイセイ</t>
    </rPh>
    <rPh sb="8" eb="9">
      <t>オヨ</t>
    </rPh>
    <rPh sb="10" eb="12">
      <t>ケイタイ</t>
    </rPh>
    <rPh sb="12" eb="15">
      <t>イチランヒョウ</t>
    </rPh>
    <phoneticPr fontId="2"/>
  </si>
  <si>
    <t>事業所・施設名</t>
    <rPh sb="0" eb="3">
      <t>ジギョウショ</t>
    </rPh>
    <rPh sb="4" eb="7">
      <t>シセツメイ</t>
    </rPh>
    <phoneticPr fontId="2"/>
  </si>
  <si>
    <t>サービス種別</t>
    <phoneticPr fontId="2"/>
  </si>
  <si>
    <r>
      <t xml:space="preserve">生活支援員等人員配置
</t>
    </r>
    <r>
      <rPr>
        <sz val="9"/>
        <rFont val="HG丸ｺﾞｼｯｸM-PRO"/>
        <family val="3"/>
        <charset val="128"/>
      </rPr>
      <t>（目標工賃達成指導員除く）</t>
    </r>
    <rPh sb="0" eb="2">
      <t>セイカツ</t>
    </rPh>
    <rPh sb="2" eb="4">
      <t>シエン</t>
    </rPh>
    <rPh sb="4" eb="5">
      <t>イン</t>
    </rPh>
    <rPh sb="5" eb="6">
      <t>トウ</t>
    </rPh>
    <rPh sb="6" eb="8">
      <t>ジンイン</t>
    </rPh>
    <rPh sb="8" eb="10">
      <t>ハイチ</t>
    </rPh>
    <rPh sb="12" eb="14">
      <t>モクヒョウ</t>
    </rPh>
    <rPh sb="14" eb="16">
      <t>コウチン</t>
    </rPh>
    <rPh sb="16" eb="18">
      <t>タッセイ</t>
    </rPh>
    <rPh sb="18" eb="21">
      <t>シドウイン</t>
    </rPh>
    <rPh sb="21" eb="22">
      <t>ノゾ</t>
    </rPh>
    <phoneticPr fontId="2"/>
  </si>
  <si>
    <t>：</t>
    <phoneticPr fontId="2"/>
  </si>
  <si>
    <t>定員</t>
    <rPh sb="0" eb="2">
      <t>テイイン</t>
    </rPh>
    <phoneticPr fontId="2"/>
  </si>
  <si>
    <t>：</t>
    <phoneticPr fontId="2"/>
  </si>
  <si>
    <t>視覚・聴覚言語障害者支援体制加算上の加配人員</t>
    <rPh sb="0" eb="2">
      <t>シカク</t>
    </rPh>
    <rPh sb="3" eb="5">
      <t>チョウカク</t>
    </rPh>
    <rPh sb="5" eb="7">
      <t>ゲンゴ</t>
    </rPh>
    <rPh sb="7" eb="10">
      <t>ショウガイシャ</t>
    </rPh>
    <rPh sb="10" eb="12">
      <t>シエン</t>
    </rPh>
    <rPh sb="12" eb="14">
      <t>タイセイ</t>
    </rPh>
    <rPh sb="14" eb="16">
      <t>カサン</t>
    </rPh>
    <rPh sb="16" eb="17">
      <t>ジョウ</t>
    </rPh>
    <rPh sb="18" eb="20">
      <t>カハイ</t>
    </rPh>
    <rPh sb="20" eb="22">
      <t>ジンイン</t>
    </rPh>
    <phoneticPr fontId="5"/>
  </si>
  <si>
    <t>報酬算定上の必要人員</t>
    <rPh sb="0" eb="2">
      <t>ホウシュウ</t>
    </rPh>
    <rPh sb="2" eb="4">
      <t>サンテイ</t>
    </rPh>
    <rPh sb="4" eb="5">
      <t>ジョウ</t>
    </rPh>
    <rPh sb="6" eb="8">
      <t>ヒツヨウ</t>
    </rPh>
    <rPh sb="8" eb="10">
      <t>ジンイン</t>
    </rPh>
    <phoneticPr fontId="5"/>
  </si>
  <si>
    <r>
      <t xml:space="preserve">生活支援員等人員配置
</t>
    </r>
    <r>
      <rPr>
        <sz val="9"/>
        <rFont val="HG丸ｺﾞｼｯｸM-PRO"/>
        <family val="3"/>
        <charset val="128"/>
      </rPr>
      <t>（目標工賃達成指導員含む）</t>
    </r>
    <rPh sb="0" eb="2">
      <t>セイカツ</t>
    </rPh>
    <rPh sb="2" eb="5">
      <t>シエンイン</t>
    </rPh>
    <rPh sb="5" eb="6">
      <t>トウ</t>
    </rPh>
    <rPh sb="6" eb="8">
      <t>ジンイン</t>
    </rPh>
    <rPh sb="8" eb="10">
      <t>ハイチ</t>
    </rPh>
    <rPh sb="12" eb="14">
      <t>モクヒョウ</t>
    </rPh>
    <rPh sb="14" eb="16">
      <t>コウチン</t>
    </rPh>
    <rPh sb="16" eb="18">
      <t>タッセイ</t>
    </rPh>
    <rPh sb="18" eb="21">
      <t>シドウイン</t>
    </rPh>
    <rPh sb="21" eb="22">
      <t>フク</t>
    </rPh>
    <phoneticPr fontId="2"/>
  </si>
  <si>
    <t>前年度の
平均利用者数</t>
    <rPh sb="0" eb="3">
      <t>ゼンネンド</t>
    </rPh>
    <rPh sb="5" eb="7">
      <t>ヘイキン</t>
    </rPh>
    <rPh sb="7" eb="10">
      <t>リヨウシャ</t>
    </rPh>
    <rPh sb="10" eb="11">
      <t>スウ</t>
    </rPh>
    <phoneticPr fontId="2"/>
  </si>
  <si>
    <t>就労支援員人員配置</t>
    <rPh sb="0" eb="2">
      <t>シュウロウ</t>
    </rPh>
    <rPh sb="2" eb="5">
      <t>シエンイン</t>
    </rPh>
    <rPh sb="5" eb="7">
      <t>ジンイン</t>
    </rPh>
    <rPh sb="7" eb="9">
      <t>ハイチ</t>
    </rPh>
    <phoneticPr fontId="2"/>
  </si>
  <si>
    <t>：</t>
    <phoneticPr fontId="2"/>
  </si>
  <si>
    <t>職　種</t>
  </si>
  <si>
    <t>氏　　名</t>
  </si>
  <si>
    <t>社会福祉士等</t>
    <rPh sb="0" eb="2">
      <t>シャカイ</t>
    </rPh>
    <rPh sb="2" eb="5">
      <t>フクシシ</t>
    </rPh>
    <rPh sb="5" eb="6">
      <t>トウ</t>
    </rPh>
    <phoneticPr fontId="2"/>
  </si>
  <si>
    <t>常勤</t>
    <rPh sb="0" eb="2">
      <t>ジョウキン</t>
    </rPh>
    <phoneticPr fontId="2"/>
  </si>
  <si>
    <t>勤続３年以上</t>
    <rPh sb="0" eb="2">
      <t>キンゾク</t>
    </rPh>
    <rPh sb="3" eb="6">
      <t>ネンイジョウ</t>
    </rPh>
    <phoneticPr fontId="2"/>
  </si>
  <si>
    <t>専従</t>
    <rPh sb="0" eb="2">
      <t>センジュウ</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</si>
  <si>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</si>
  <si>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</si>
  <si>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</si>
  <si>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</si>
  <si>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４週の
合計</t>
    <rPh sb="1" eb="2">
      <t>シュウ</t>
    </rPh>
    <phoneticPr fontId="2"/>
  </si>
  <si>
    <t>週平均
の勤務
時間　</t>
    <rPh sb="0" eb="3">
      <t>シュウヘイキン</t>
    </rPh>
    <phoneticPr fontId="2"/>
  </si>
  <si>
    <t>常勤換算後の人数</t>
    <rPh sb="0" eb="2">
      <t>ジョウキン</t>
    </rPh>
    <rPh sb="2" eb="4">
      <t>カンサン</t>
    </rPh>
    <rPh sb="4" eb="5">
      <t>ゴ</t>
    </rPh>
    <rPh sb="6" eb="8">
      <t>ニンズウ</t>
    </rPh>
    <phoneticPr fontId="2"/>
  </si>
  <si>
    <t>管理者</t>
    <rPh sb="0" eb="3">
      <t>カンリシャ</t>
    </rPh>
    <phoneticPr fontId="5"/>
  </si>
  <si>
    <t>常勤換算数</t>
    <rPh sb="0" eb="2">
      <t>ジョウキン</t>
    </rPh>
    <rPh sb="2" eb="4">
      <t>カンサン</t>
    </rPh>
    <rPh sb="4" eb="5">
      <t>スウ</t>
    </rPh>
    <phoneticPr fontId="2"/>
  </si>
  <si>
    <t>人</t>
    <rPh sb="0" eb="1">
      <t>ニン</t>
    </rPh>
    <phoneticPr fontId="2"/>
  </si>
  <si>
    <t>常勤者の１日の勤務時間数</t>
    <rPh sb="0" eb="3">
      <t>ジョウキンシャ</t>
    </rPh>
    <rPh sb="5" eb="6">
      <t>ニチ</t>
    </rPh>
    <rPh sb="7" eb="9">
      <t>キンム</t>
    </rPh>
    <rPh sb="9" eb="12">
      <t>ジカンスウ</t>
    </rPh>
    <phoneticPr fontId="2"/>
  </si>
  <si>
    <t>時間</t>
    <phoneticPr fontId="2"/>
  </si>
  <si>
    <t>常勤者の週の勤務日数</t>
    <rPh sb="0" eb="3">
      <t>ジョウキンシャ</t>
    </rPh>
    <rPh sb="4" eb="5">
      <t>シュウ</t>
    </rPh>
    <rPh sb="6" eb="8">
      <t>キンム</t>
    </rPh>
    <rPh sb="8" eb="10">
      <t>ニッスウ</t>
    </rPh>
    <phoneticPr fontId="2"/>
  </si>
  <si>
    <t>日</t>
    <rPh sb="0" eb="1">
      <t>ニチ</t>
    </rPh>
    <phoneticPr fontId="2"/>
  </si>
  <si>
    <t>常勤者の週平均勤務時間数</t>
    <rPh sb="0" eb="3">
      <t>ジョウキンシャ</t>
    </rPh>
    <rPh sb="4" eb="7">
      <t>シュウヘイキン</t>
    </rPh>
    <rPh sb="7" eb="9">
      <t>キンム</t>
    </rPh>
    <rPh sb="9" eb="12">
      <t>ジカンスウ</t>
    </rPh>
    <phoneticPr fontId="2"/>
  </si>
  <si>
    <t>看護職員</t>
    <rPh sb="0" eb="2">
      <t>カンゴ</t>
    </rPh>
    <rPh sb="2" eb="4">
      <t>ショクイン</t>
    </rPh>
    <phoneticPr fontId="2"/>
  </si>
  <si>
    <t>理学療法士・
作業療法士</t>
    <rPh sb="0" eb="2">
      <t>リガク</t>
    </rPh>
    <rPh sb="2" eb="5">
      <t>リョウホウシ</t>
    </rPh>
    <rPh sb="7" eb="9">
      <t>サギョウ</t>
    </rPh>
    <rPh sb="9" eb="12">
      <t>リョウホウシ</t>
    </rPh>
    <phoneticPr fontId="2"/>
  </si>
  <si>
    <t>機能訓練指導員</t>
    <rPh sb="0" eb="2">
      <t>キノウ</t>
    </rPh>
    <rPh sb="2" eb="4">
      <t>クンレン</t>
    </rPh>
    <rPh sb="4" eb="7">
      <t>シドウイン</t>
    </rPh>
    <phoneticPr fontId="2"/>
  </si>
  <si>
    <t>生活支援員</t>
    <rPh sb="0" eb="2">
      <t>セイカツ</t>
    </rPh>
    <rPh sb="2" eb="5">
      <t>シエンイン</t>
    </rPh>
    <phoneticPr fontId="2"/>
  </si>
  <si>
    <t>地域移行支援員</t>
    <rPh sb="0" eb="2">
      <t>チイキ</t>
    </rPh>
    <rPh sb="2" eb="4">
      <t>イコウ</t>
    </rPh>
    <rPh sb="4" eb="7">
      <t>シエンイン</t>
    </rPh>
    <phoneticPr fontId="2"/>
  </si>
  <si>
    <t>職業指導員</t>
    <rPh sb="0" eb="2">
      <t>ショクギョウ</t>
    </rPh>
    <rPh sb="2" eb="5">
      <t>シドウイン</t>
    </rPh>
    <phoneticPr fontId="2"/>
  </si>
  <si>
    <t>目標工賃達成指導員</t>
    <rPh sb="0" eb="2">
      <t>モクヒョウ</t>
    </rPh>
    <rPh sb="2" eb="4">
      <t>コウチン</t>
    </rPh>
    <rPh sb="4" eb="6">
      <t>タッセイ</t>
    </rPh>
    <rPh sb="6" eb="9">
      <t>シドウイン</t>
    </rPh>
    <phoneticPr fontId="2"/>
  </si>
  <si>
    <t>就労支援員</t>
    <rPh sb="0" eb="2">
      <t>シュウロウ</t>
    </rPh>
    <rPh sb="2" eb="5">
      <t>シエンイン</t>
    </rPh>
    <phoneticPr fontId="2"/>
  </si>
  <si>
    <t>管理栄養士・
栄養士</t>
    <rPh sb="0" eb="2">
      <t>カンリ</t>
    </rPh>
    <rPh sb="2" eb="5">
      <t>エイヨウシ</t>
    </rPh>
    <rPh sb="7" eb="10">
      <t>エイヨウシ</t>
    </rPh>
    <phoneticPr fontId="5"/>
  </si>
  <si>
    <t>調理員</t>
    <rPh sb="0" eb="3">
      <t>チョウリイン</t>
    </rPh>
    <phoneticPr fontId="5"/>
  </si>
  <si>
    <t>その他</t>
    <rPh sb="2" eb="3">
      <t>タ</t>
    </rPh>
    <phoneticPr fontId="5"/>
  </si>
  <si>
    <t>※１　本表は、４月の状況をサービス種別、主・従の事業所ごとに別葉に記載してください。</t>
    <rPh sb="3" eb="4">
      <t>ホン</t>
    </rPh>
    <rPh sb="4" eb="5">
      <t>ヒョウ</t>
    </rPh>
    <rPh sb="10" eb="12">
      <t>ジョウキョウ</t>
    </rPh>
    <rPh sb="20" eb="21">
      <t>シュ</t>
    </rPh>
    <rPh sb="22" eb="23">
      <t>ジュウ</t>
    </rPh>
    <rPh sb="24" eb="27">
      <t>ジギョウショ</t>
    </rPh>
    <rPh sb="30" eb="31">
      <t>ベツ</t>
    </rPh>
    <rPh sb="31" eb="32">
      <t>ハ</t>
    </rPh>
    <rPh sb="33" eb="35">
      <t>キサイ</t>
    </rPh>
    <phoneticPr fontId="2"/>
  </si>
  <si>
    <t>　　　ただし、新規の事業所は、「前年度の平均利用者数」に定員の９割の数値を入力してください。</t>
    <rPh sb="7" eb="9">
      <t>シンキ</t>
    </rPh>
    <rPh sb="16" eb="19">
      <t>ゼンネンド</t>
    </rPh>
    <rPh sb="20" eb="22">
      <t>ヘイキン</t>
    </rPh>
    <rPh sb="22" eb="24">
      <t>リヨウ</t>
    </rPh>
    <rPh sb="24" eb="25">
      <t>シャ</t>
    </rPh>
    <rPh sb="25" eb="26">
      <t>スウ</t>
    </rPh>
    <rPh sb="28" eb="30">
      <t>テイイン</t>
    </rPh>
    <rPh sb="32" eb="33">
      <t>ワリ</t>
    </rPh>
    <rPh sb="34" eb="36">
      <t>スウチ</t>
    </rPh>
    <rPh sb="37" eb="39">
      <t>ニュウリョク</t>
    </rPh>
    <phoneticPr fontId="2"/>
  </si>
  <si>
    <t>　　　ただし、有給休暇の取得予定は勤務するものとみなして勤務時間数を記載してください。</t>
    <rPh sb="7" eb="9">
      <t>ユウキュウ</t>
    </rPh>
    <rPh sb="9" eb="11">
      <t>キュウカ</t>
    </rPh>
    <rPh sb="12" eb="14">
      <t>シュトク</t>
    </rPh>
    <rPh sb="14" eb="16">
      <t>ヨテイ</t>
    </rPh>
    <rPh sb="17" eb="19">
      <t>キンム</t>
    </rPh>
    <rPh sb="28" eb="30">
      <t>キンム</t>
    </rPh>
    <rPh sb="30" eb="33">
      <t>ジカンスウ</t>
    </rPh>
    <rPh sb="34" eb="36">
      <t>キサイ</t>
    </rPh>
    <phoneticPr fontId="5"/>
  </si>
  <si>
    <t>職員の配置状況</t>
    <phoneticPr fontId="2"/>
  </si>
  <si>
    <t>就労継続支援Ｂ型</t>
    <rPh sb="0" eb="2">
      <t>シュウロウ</t>
    </rPh>
    <rPh sb="2" eb="4">
      <t>ケイゾク</t>
    </rPh>
    <rPh sb="4" eb="6">
      <t>シエン</t>
    </rPh>
    <rPh sb="7" eb="8">
      <t>カタ</t>
    </rPh>
    <phoneticPr fontId="2"/>
  </si>
  <si>
    <t>現在</t>
    <rPh sb="0" eb="2">
      <t>ゲンザイ</t>
    </rPh>
    <phoneticPr fontId="2"/>
  </si>
  <si>
    <t>職種</t>
    <phoneticPr fontId="2"/>
  </si>
  <si>
    <t>氏名</t>
    <phoneticPr fontId="2"/>
  </si>
  <si>
    <t>年齢</t>
    <phoneticPr fontId="2"/>
  </si>
  <si>
    <t>資格</t>
    <phoneticPr fontId="2"/>
  </si>
  <si>
    <t>常勤・非常勤の別</t>
    <phoneticPr fontId="2"/>
  </si>
  <si>
    <t>専従・
兼務の別</t>
    <rPh sb="0" eb="2">
      <t>センジュウ</t>
    </rPh>
    <rPh sb="4" eb="6">
      <t>ケンム</t>
    </rPh>
    <phoneticPr fontId="2"/>
  </si>
  <si>
    <t>兼任先事業所名
とその職種</t>
    <phoneticPr fontId="2"/>
  </si>
  <si>
    <t>採用年月日</t>
    <rPh sb="0" eb="2">
      <t>サイヨウ</t>
    </rPh>
    <rPh sb="2" eb="5">
      <t>ネンガッピ</t>
    </rPh>
    <phoneticPr fontId="2"/>
  </si>
  <si>
    <t>勤続
年数</t>
    <rPh sb="0" eb="2">
      <t>キンゾク</t>
    </rPh>
    <rPh sb="3" eb="5">
      <t>ネンスウ</t>
    </rPh>
    <phoneticPr fontId="2"/>
  </si>
  <si>
    <t>備考</t>
    <phoneticPr fontId="2"/>
  </si>
  <si>
    <t>精神保健福祉士</t>
    <rPh sb="0" eb="2">
      <t>セイシン</t>
    </rPh>
    <rPh sb="2" eb="4">
      <t>ホケン</t>
    </rPh>
    <rPh sb="4" eb="7">
      <t>フクシシ</t>
    </rPh>
    <phoneticPr fontId="2"/>
  </si>
  <si>
    <t>兼務</t>
    <rPh sb="0" eb="2">
      <t>ケンム</t>
    </rPh>
    <phoneticPr fontId="2"/>
  </si>
  <si>
    <t>サービス管理責任者</t>
    <rPh sb="4" eb="6">
      <t>カンリ</t>
    </rPh>
    <rPh sb="6" eb="9">
      <t>セキニンシャ</t>
    </rPh>
    <phoneticPr fontId="2"/>
  </si>
  <si>
    <t>非常勤</t>
    <rPh sb="0" eb="3">
      <t>ヒジョウキン</t>
    </rPh>
    <phoneticPr fontId="2"/>
  </si>
  <si>
    <t>　４　事業所内で兼務している従業者は、職種ごとに記載してください。</t>
    <rPh sb="3" eb="6">
      <t>ジギョウショ</t>
    </rPh>
    <rPh sb="6" eb="7">
      <t>ナイ</t>
    </rPh>
    <rPh sb="8" eb="10">
      <t>ケンム</t>
    </rPh>
    <rPh sb="14" eb="17">
      <t>ジュウギョウシャ</t>
    </rPh>
    <rPh sb="19" eb="21">
      <t>ショクシュ</t>
    </rPh>
    <rPh sb="24" eb="26">
      <t>キサイ</t>
    </rPh>
    <phoneticPr fontId="2"/>
  </si>
  <si>
    <t>　５　資格は、医師、社会福祉士、看護師、准看護師、ヘルパー１級、理学療法士等と記載してください。</t>
    <phoneticPr fontId="2"/>
  </si>
  <si>
    <t>　６　兼任先が同一事業所の別職種である場合は、「同事業所」として兼務する職種を記載してください。</t>
    <phoneticPr fontId="2"/>
  </si>
  <si>
    <t>　７　採用年月日は、法人に採用された日を記載してください。</t>
    <rPh sb="3" eb="5">
      <t>サイヨウ</t>
    </rPh>
    <rPh sb="5" eb="8">
      <t>ネンガッピ</t>
    </rPh>
    <rPh sb="10" eb="12">
      <t>ホウジン</t>
    </rPh>
    <rPh sb="13" eb="15">
      <t>サイヨウ</t>
    </rPh>
    <rPh sb="18" eb="19">
      <t>ヒ</t>
    </rPh>
    <rPh sb="20" eb="22">
      <t>キサイ</t>
    </rPh>
    <phoneticPr fontId="2"/>
  </si>
  <si>
    <t>　８　医師が嘱託契約によるものは、備考欄に、「嘱託」と記入してください。</t>
    <phoneticPr fontId="2"/>
  </si>
  <si>
    <t>職種</t>
    <rPh sb="0" eb="2">
      <t>ショクシュ</t>
    </rPh>
    <phoneticPr fontId="2"/>
  </si>
  <si>
    <t>資格</t>
    <rPh sb="0" eb="2">
      <t>シカク</t>
    </rPh>
    <phoneticPr fontId="2"/>
  </si>
  <si>
    <t>常勤・非常勤の別</t>
  </si>
  <si>
    <t>サービス種別</t>
    <rPh sb="4" eb="6">
      <t>シュベツ</t>
    </rPh>
    <phoneticPr fontId="2"/>
  </si>
  <si>
    <t>管理者</t>
    <phoneticPr fontId="2"/>
  </si>
  <si>
    <t>社会福祉士</t>
    <rPh sb="0" eb="2">
      <t>シャカイ</t>
    </rPh>
    <rPh sb="2" eb="5">
      <t>フクシシ</t>
    </rPh>
    <phoneticPr fontId="2"/>
  </si>
  <si>
    <t>療養介護</t>
    <rPh sb="0" eb="2">
      <t>リョウヨウ</t>
    </rPh>
    <rPh sb="2" eb="4">
      <t>カイゴ</t>
    </rPh>
    <phoneticPr fontId="2"/>
  </si>
  <si>
    <t>介護福祉士</t>
    <rPh sb="0" eb="2">
      <t>カイゴ</t>
    </rPh>
    <rPh sb="2" eb="5">
      <t>フクシシ</t>
    </rPh>
    <phoneticPr fontId="2"/>
  </si>
  <si>
    <t>生活介護</t>
    <rPh sb="0" eb="2">
      <t>セイカツ</t>
    </rPh>
    <rPh sb="2" eb="4">
      <t>カイゴ</t>
    </rPh>
    <phoneticPr fontId="2"/>
  </si>
  <si>
    <t>医師</t>
    <phoneticPr fontId="2"/>
  </si>
  <si>
    <t>看護職員</t>
    <phoneticPr fontId="2"/>
  </si>
  <si>
    <t>医師</t>
    <rPh sb="0" eb="2">
      <t>イシ</t>
    </rPh>
    <phoneticPr fontId="2"/>
  </si>
  <si>
    <t>自立訓練（機能訓練）</t>
    <rPh sb="0" eb="2">
      <t>ジリツ</t>
    </rPh>
    <rPh sb="2" eb="4">
      <t>クンレン</t>
    </rPh>
    <rPh sb="5" eb="7">
      <t>キノウ</t>
    </rPh>
    <rPh sb="7" eb="9">
      <t>クンレン</t>
    </rPh>
    <phoneticPr fontId="2"/>
  </si>
  <si>
    <t>理学療法士・
作業療法士</t>
    <phoneticPr fontId="2"/>
  </si>
  <si>
    <t>歯科医師</t>
    <rPh sb="0" eb="4">
      <t>シカイシ</t>
    </rPh>
    <phoneticPr fontId="2"/>
  </si>
  <si>
    <t>自立訓練（生活訓練）</t>
    <rPh sb="0" eb="2">
      <t>ジリツ</t>
    </rPh>
    <rPh sb="2" eb="4">
      <t>クンレン</t>
    </rPh>
    <rPh sb="5" eb="7">
      <t>セイカツ</t>
    </rPh>
    <rPh sb="7" eb="9">
      <t>クンレン</t>
    </rPh>
    <phoneticPr fontId="2"/>
  </si>
  <si>
    <t>看護師</t>
    <rPh sb="0" eb="3">
      <t>カンゴシ</t>
    </rPh>
    <phoneticPr fontId="2"/>
  </si>
  <si>
    <t>宿泊型自立訓練</t>
    <rPh sb="0" eb="3">
      <t>シュクハクガタ</t>
    </rPh>
    <rPh sb="3" eb="5">
      <t>ジリツ</t>
    </rPh>
    <rPh sb="5" eb="7">
      <t>クンレン</t>
    </rPh>
    <phoneticPr fontId="2"/>
  </si>
  <si>
    <t>生活支援員</t>
    <phoneticPr fontId="2"/>
  </si>
  <si>
    <t>准看護師</t>
    <rPh sb="0" eb="4">
      <t>ジュンカンゴシ</t>
    </rPh>
    <phoneticPr fontId="2"/>
  </si>
  <si>
    <t>職業指導員</t>
    <phoneticPr fontId="2"/>
  </si>
  <si>
    <t>保健師</t>
    <rPh sb="0" eb="3">
      <t>ホケンシ</t>
    </rPh>
    <phoneticPr fontId="2"/>
  </si>
  <si>
    <t>就労継続支援Ａ型</t>
    <rPh sb="0" eb="2">
      <t>シュウロウ</t>
    </rPh>
    <rPh sb="2" eb="4">
      <t>ケイゾク</t>
    </rPh>
    <rPh sb="4" eb="6">
      <t>シエン</t>
    </rPh>
    <rPh sb="7" eb="8">
      <t>カタ</t>
    </rPh>
    <phoneticPr fontId="2"/>
  </si>
  <si>
    <t>就労支援員</t>
    <phoneticPr fontId="2"/>
  </si>
  <si>
    <t>理学療法士</t>
    <rPh sb="0" eb="2">
      <t>リガク</t>
    </rPh>
    <rPh sb="2" eb="5">
      <t>リョウホウシ</t>
    </rPh>
    <phoneticPr fontId="2"/>
  </si>
  <si>
    <t>作業療法士</t>
    <rPh sb="0" eb="2">
      <t>サギョウ</t>
    </rPh>
    <rPh sb="2" eb="5">
      <t>リョウホウシ</t>
    </rPh>
    <phoneticPr fontId="2"/>
  </si>
  <si>
    <t>薬剤師</t>
    <rPh sb="0" eb="3">
      <t>ヤクザイシ</t>
    </rPh>
    <phoneticPr fontId="2"/>
  </si>
  <si>
    <t>共同生活援助</t>
    <rPh sb="0" eb="2">
      <t>キョウドウ</t>
    </rPh>
    <rPh sb="2" eb="4">
      <t>セイカツ</t>
    </rPh>
    <rPh sb="4" eb="6">
      <t>エンジョ</t>
    </rPh>
    <phoneticPr fontId="2"/>
  </si>
  <si>
    <t>調理員</t>
    <phoneticPr fontId="2"/>
  </si>
  <si>
    <t>歯科衛生士</t>
    <rPh sb="0" eb="2">
      <t>シカ</t>
    </rPh>
    <rPh sb="2" eb="5">
      <t>エイセイシ</t>
    </rPh>
    <phoneticPr fontId="2"/>
  </si>
  <si>
    <t>事務員</t>
    <phoneticPr fontId="2"/>
  </si>
  <si>
    <t>栄養士</t>
    <rPh sb="0" eb="3">
      <t>エイヨウシ</t>
    </rPh>
    <phoneticPr fontId="2"/>
  </si>
  <si>
    <t>その他</t>
    <rPh sb="2" eb="3">
      <t>タ</t>
    </rPh>
    <phoneticPr fontId="2"/>
  </si>
  <si>
    <t>管理栄養士</t>
    <rPh sb="0" eb="2">
      <t>カンリ</t>
    </rPh>
    <rPh sb="2" eb="5">
      <t>エイヨウシ</t>
    </rPh>
    <phoneticPr fontId="2"/>
  </si>
  <si>
    <t>言語聴覚士</t>
    <rPh sb="0" eb="2">
      <t>ゲンゴ</t>
    </rPh>
    <rPh sb="2" eb="5">
      <t>チョウカクシ</t>
    </rPh>
    <phoneticPr fontId="2"/>
  </si>
  <si>
    <t>保育士</t>
    <rPh sb="0" eb="3">
      <t>ホイクシ</t>
    </rPh>
    <phoneticPr fontId="2"/>
  </si>
  <si>
    <t>ホームヘルプ１級</t>
    <rPh sb="7" eb="8">
      <t>キュウ</t>
    </rPh>
    <phoneticPr fontId="2"/>
  </si>
  <si>
    <t>ホームヘルプ２級</t>
    <rPh sb="7" eb="8">
      <t>キュウ</t>
    </rPh>
    <phoneticPr fontId="2"/>
  </si>
  <si>
    <t>ホームヘルプ３級</t>
    <rPh sb="7" eb="8">
      <t>キュウ</t>
    </rPh>
    <phoneticPr fontId="2"/>
  </si>
  <si>
    <t>社会福祉主事</t>
    <rPh sb="0" eb="2">
      <t>シャカイ</t>
    </rPh>
    <rPh sb="2" eb="4">
      <t>フクシ</t>
    </rPh>
    <rPh sb="4" eb="6">
      <t>シュジ</t>
    </rPh>
    <phoneticPr fontId="2"/>
  </si>
  <si>
    <t>地域移行支援員</t>
    <phoneticPr fontId="2"/>
  </si>
  <si>
    <t>管理栄養士・
栄養士</t>
    <phoneticPr fontId="2"/>
  </si>
  <si>
    <t>事務員</t>
    <rPh sb="0" eb="3">
      <t>ジムイン</t>
    </rPh>
    <phoneticPr fontId="2"/>
  </si>
  <si>
    <t>助産師</t>
    <rPh sb="0" eb="3">
      <t>ジョサンシ</t>
    </rPh>
    <phoneticPr fontId="2"/>
  </si>
  <si>
    <t>　２　水色のセルを入力し、ベージュのセルは入力しないでください。</t>
    <rPh sb="3" eb="5">
      <t>ミズイロ</t>
    </rPh>
    <rPh sb="9" eb="11">
      <t>ニュウリョク</t>
    </rPh>
    <rPh sb="21" eb="23">
      <t>ニュウリョク</t>
    </rPh>
    <phoneticPr fontId="2"/>
  </si>
  <si>
    <t>運転手</t>
    <rPh sb="0" eb="3">
      <t>ウンテンシュ</t>
    </rPh>
    <phoneticPr fontId="2"/>
  </si>
  <si>
    <t>木</t>
  </si>
  <si>
    <t>金</t>
  </si>
  <si>
    <t>土</t>
  </si>
  <si>
    <t>日</t>
  </si>
  <si>
    <t>月</t>
  </si>
  <si>
    <t>火</t>
  </si>
  <si>
    <t>水</t>
  </si>
  <si>
    <t>実利用者数</t>
    <rPh sb="0" eb="1">
      <t>ジツ</t>
    </rPh>
    <rPh sb="1" eb="4">
      <t>リヨウシャ</t>
    </rPh>
    <rPh sb="4" eb="5">
      <t>スウ</t>
    </rPh>
    <phoneticPr fontId="2"/>
  </si>
  <si>
    <t>利用率</t>
    <rPh sb="0" eb="3">
      <t>リヨウリツ</t>
    </rPh>
    <phoneticPr fontId="2"/>
  </si>
  <si>
    <t>サービス種別</t>
  </si>
  <si>
    <t>　３　職種は、管理者、医師、看護職員、生活支援員、職業指導員、就労支援員、栄養士、調理員、事務員等と記載してください。</t>
    <rPh sb="14" eb="16">
      <t>カンゴ</t>
    </rPh>
    <rPh sb="16" eb="18">
      <t>ショクイン</t>
    </rPh>
    <rPh sb="25" eb="27">
      <t>ショクギョウ</t>
    </rPh>
    <rPh sb="31" eb="33">
      <t>シュウロウ</t>
    </rPh>
    <rPh sb="33" eb="36">
      <t>シエンイン</t>
    </rPh>
    <rPh sb="41" eb="44">
      <t>チョウリイン</t>
    </rPh>
    <rPh sb="47" eb="48">
      <t>イン</t>
    </rPh>
    <rPh sb="50" eb="52">
      <t>キサイ</t>
    </rPh>
    <phoneticPr fontId="2"/>
  </si>
  <si>
    <t>世話人</t>
    <rPh sb="0" eb="3">
      <t>セワニン</t>
    </rPh>
    <phoneticPr fontId="5"/>
  </si>
  <si>
    <t>保育士・指導員</t>
    <rPh sb="0" eb="3">
      <t>ホイクシ</t>
    </rPh>
    <rPh sb="4" eb="7">
      <t>シドウイン</t>
    </rPh>
    <phoneticPr fontId="5"/>
  </si>
  <si>
    <t>定員</t>
    <rPh sb="0" eb="2">
      <t>テイイン</t>
    </rPh>
    <phoneticPr fontId="5"/>
  </si>
  <si>
    <t>年　</t>
    <rPh sb="0" eb="1">
      <t>ネン</t>
    </rPh>
    <phoneticPr fontId="5"/>
  </si>
  <si>
    <t>月</t>
    <rPh sb="0" eb="1">
      <t>ガツ</t>
    </rPh>
    <phoneticPr fontId="5"/>
  </si>
  <si>
    <t>の状況</t>
    <rPh sb="1" eb="3">
      <t>ジョウキョウ</t>
    </rPh>
    <phoneticPr fontId="5"/>
  </si>
  <si>
    <t>月の状況</t>
    <rPh sb="0" eb="1">
      <t>ツキ</t>
    </rPh>
    <rPh sb="2" eb="4">
      <t>ジョウキョウ</t>
    </rPh>
    <phoneticPr fontId="2"/>
  </si>
  <si>
    <t>日付</t>
    <rPh sb="0" eb="2">
      <t>ヒヅケ</t>
    </rPh>
    <phoneticPr fontId="5"/>
  </si>
  <si>
    <t>計</t>
    <rPh sb="0" eb="1">
      <t>ケイ</t>
    </rPh>
    <phoneticPr fontId="5"/>
  </si>
  <si>
    <t>平均利用者数</t>
    <phoneticPr fontId="2"/>
  </si>
  <si>
    <t>曜日</t>
    <rPh sb="0" eb="2">
      <t>ヨウビ</t>
    </rPh>
    <phoneticPr fontId="5"/>
  </si>
  <si>
    <t>開所日</t>
    <rPh sb="0" eb="2">
      <t>カイショ</t>
    </rPh>
    <rPh sb="2" eb="3">
      <t>ビ</t>
    </rPh>
    <phoneticPr fontId="5"/>
  </si>
  <si>
    <t>利用者数</t>
    <rPh sb="0" eb="3">
      <t>リヨウシャ</t>
    </rPh>
    <rPh sb="3" eb="4">
      <t>スウ</t>
    </rPh>
    <phoneticPr fontId="5"/>
  </si>
  <si>
    <t>下記以外の人数</t>
    <rPh sb="0" eb="2">
      <t>カキ</t>
    </rPh>
    <rPh sb="2" eb="4">
      <t>イガイ</t>
    </rPh>
    <rPh sb="5" eb="7">
      <t>ニンズウ</t>
    </rPh>
    <phoneticPr fontId="5"/>
  </si>
  <si>
    <t>×２＝</t>
    <phoneticPr fontId="5"/>
  </si>
  <si>
    <t>区分２（上記以外）
の人数</t>
    <rPh sb="0" eb="2">
      <t>クブン</t>
    </rPh>
    <rPh sb="4" eb="6">
      <t>ジョウキ</t>
    </rPh>
    <rPh sb="6" eb="8">
      <t>イガイ</t>
    </rPh>
    <rPh sb="11" eb="13">
      <t>ニンズウ</t>
    </rPh>
    <phoneticPr fontId="5"/>
  </si>
  <si>
    <t>×２＝</t>
    <phoneticPr fontId="5"/>
  </si>
  <si>
    <t>×３＝</t>
  </si>
  <si>
    <t>区分３（上記以外）
の人数</t>
    <rPh sb="0" eb="2">
      <t>クブン</t>
    </rPh>
    <rPh sb="4" eb="6">
      <t>ジョウキ</t>
    </rPh>
    <rPh sb="6" eb="8">
      <t>イガイ</t>
    </rPh>
    <rPh sb="11" eb="13">
      <t>ニンズウ</t>
    </rPh>
    <phoneticPr fontId="5"/>
  </si>
  <si>
    <t>×４＝</t>
  </si>
  <si>
    <t>区分４（上記以外）
の人数</t>
    <rPh sb="0" eb="2">
      <t>クブン</t>
    </rPh>
    <rPh sb="4" eb="6">
      <t>ジョウキ</t>
    </rPh>
    <rPh sb="6" eb="8">
      <t>イガイ</t>
    </rPh>
    <rPh sb="11" eb="13">
      <t>ニンズウ</t>
    </rPh>
    <phoneticPr fontId="5"/>
  </si>
  <si>
    <t>区分５の人数</t>
    <rPh sb="0" eb="2">
      <t>クブン</t>
    </rPh>
    <rPh sb="4" eb="6">
      <t>ニンズウ</t>
    </rPh>
    <phoneticPr fontId="5"/>
  </si>
  <si>
    <t>×５＝</t>
  </si>
  <si>
    <t>区分６の人数</t>
    <rPh sb="0" eb="2">
      <t>クブン</t>
    </rPh>
    <rPh sb="4" eb="6">
      <t>ニンズウ</t>
    </rPh>
    <phoneticPr fontId="5"/>
  </si>
  <si>
    <t>×６＝</t>
  </si>
  <si>
    <t>×２＝</t>
    <phoneticPr fontId="5"/>
  </si>
  <si>
    <t>×２＝</t>
    <phoneticPr fontId="5"/>
  </si>
  <si>
    <t>×２＝</t>
    <phoneticPr fontId="5"/>
  </si>
  <si>
    <t>×２＝</t>
    <phoneticPr fontId="5"/>
  </si>
  <si>
    <t>×２＝</t>
    <phoneticPr fontId="5"/>
  </si>
  <si>
    <t>×２＝</t>
    <phoneticPr fontId="5"/>
  </si>
  <si>
    <t>年間の状況</t>
    <rPh sb="0" eb="2">
      <t>ネンカン</t>
    </rPh>
    <rPh sb="3" eb="5">
      <t>ジョウキョウ</t>
    </rPh>
    <phoneticPr fontId="2"/>
  </si>
  <si>
    <t>平均利用者数</t>
    <phoneticPr fontId="2"/>
  </si>
  <si>
    <t>※１　本表は、前年度の状況を主・従の事業所ごとに別葉に記載してください。</t>
    <rPh sb="3" eb="4">
      <t>ホン</t>
    </rPh>
    <rPh sb="4" eb="5">
      <t>ヒョウ</t>
    </rPh>
    <rPh sb="7" eb="8">
      <t>ゼン</t>
    </rPh>
    <rPh sb="8" eb="10">
      <t>ネンド</t>
    </rPh>
    <rPh sb="11" eb="13">
      <t>ジョウキョウ</t>
    </rPh>
    <rPh sb="14" eb="15">
      <t>シュ</t>
    </rPh>
    <rPh sb="16" eb="17">
      <t>ジュウ</t>
    </rPh>
    <rPh sb="18" eb="21">
      <t>ジギョウショ</t>
    </rPh>
    <rPh sb="24" eb="25">
      <t>ベツ</t>
    </rPh>
    <rPh sb="25" eb="26">
      <t>ハ</t>
    </rPh>
    <rPh sb="27" eb="29">
      <t>キサイ</t>
    </rPh>
    <phoneticPr fontId="2"/>
  </si>
  <si>
    <t>視覚・聴覚言語障害者支援体制加算対象者割合</t>
    <rPh sb="19" eb="21">
      <t>ワリアイ</t>
    </rPh>
    <phoneticPr fontId="5"/>
  </si>
  <si>
    <t>　３　「開所日」欄は、開所した日に○を記載してください。</t>
    <rPh sb="4" eb="6">
      <t>カイショ</t>
    </rPh>
    <rPh sb="6" eb="7">
      <t>ヒ</t>
    </rPh>
    <rPh sb="8" eb="9">
      <t>ラン</t>
    </rPh>
    <rPh sb="11" eb="13">
      <t>カイショ</t>
    </rPh>
    <rPh sb="15" eb="16">
      <t>ヒ</t>
    </rPh>
    <rPh sb="19" eb="21">
      <t>キサイ</t>
    </rPh>
    <phoneticPr fontId="2"/>
  </si>
  <si>
    <t>　４　「区分○の人数」欄は、その日の利用者の実人員を記載してください。</t>
    <rPh sb="4" eb="6">
      <t>クブン</t>
    </rPh>
    <rPh sb="8" eb="10">
      <t>ニンズウ</t>
    </rPh>
    <rPh sb="11" eb="12">
      <t>ラン</t>
    </rPh>
    <rPh sb="16" eb="17">
      <t>ヒ</t>
    </rPh>
    <rPh sb="18" eb="21">
      <t>リヨウシャ</t>
    </rPh>
    <rPh sb="22" eb="25">
      <t>ジツジンイン</t>
    </rPh>
    <rPh sb="26" eb="28">
      <t>キサイ</t>
    </rPh>
    <phoneticPr fontId="2"/>
  </si>
  <si>
    <t>障害者支援施設</t>
    <rPh sb="0" eb="3">
      <t>ショウガイシャ</t>
    </rPh>
    <rPh sb="3" eb="5">
      <t>シエン</t>
    </rPh>
    <rPh sb="5" eb="7">
      <t>シセツ</t>
    </rPh>
    <phoneticPr fontId="2"/>
  </si>
  <si>
    <t>短期入所</t>
    <rPh sb="0" eb="2">
      <t>タンキ</t>
    </rPh>
    <rPh sb="2" eb="4">
      <t>ニュウショ</t>
    </rPh>
    <phoneticPr fontId="2"/>
  </si>
  <si>
    <t>事業所番号</t>
    <rPh sb="0" eb="3">
      <t>ジギョウショ</t>
    </rPh>
    <rPh sb="3" eb="5">
      <t>バンゴウ</t>
    </rPh>
    <phoneticPr fontId="2"/>
  </si>
  <si>
    <t>開所日数</t>
    <rPh sb="0" eb="2">
      <t>カイショ</t>
    </rPh>
    <rPh sb="2" eb="4">
      <t>ニッスウ</t>
    </rPh>
    <phoneticPr fontId="2"/>
  </si>
  <si>
    <t>重症心身障害者の人数　　（重心判定者数）</t>
    <rPh sb="0" eb="2">
      <t>ジュウショウ</t>
    </rPh>
    <rPh sb="2" eb="4">
      <t>シンシン</t>
    </rPh>
    <rPh sb="4" eb="7">
      <t>ショウガイシャ</t>
    </rPh>
    <rPh sb="8" eb="10">
      <t>ニンズウ</t>
    </rPh>
    <rPh sb="13" eb="15">
      <t>ジュウシン</t>
    </rPh>
    <rPh sb="15" eb="17">
      <t>ハンテイ</t>
    </rPh>
    <rPh sb="17" eb="18">
      <t>シャ</t>
    </rPh>
    <rPh sb="18" eb="19">
      <t>スウ</t>
    </rPh>
    <phoneticPr fontId="2"/>
  </si>
  <si>
    <t>重症心身障害者の割合</t>
    <rPh sb="0" eb="2">
      <t>ジュウショウ</t>
    </rPh>
    <rPh sb="2" eb="4">
      <t>シンシン</t>
    </rPh>
    <rPh sb="4" eb="7">
      <t>ショウガイシャ</t>
    </rPh>
    <rPh sb="8" eb="10">
      <t>ワリアイ</t>
    </rPh>
    <phoneticPr fontId="2"/>
  </si>
  <si>
    <t>本体報酬上の     人員配置区分</t>
    <rPh sb="0" eb="2">
      <t>ホンタイ</t>
    </rPh>
    <rPh sb="2" eb="4">
      <t>ホウシュウ</t>
    </rPh>
    <rPh sb="4" eb="5">
      <t>ウエ</t>
    </rPh>
    <rPh sb="11" eb="13">
      <t>ジンイン</t>
    </rPh>
    <rPh sb="13" eb="15">
      <t>ハイチ</t>
    </rPh>
    <rPh sb="15" eb="17">
      <t>クブン</t>
    </rPh>
    <phoneticPr fontId="2"/>
  </si>
  <si>
    <t>本体報酬上の     必要人員</t>
    <rPh sb="0" eb="2">
      <t>ホンタイ</t>
    </rPh>
    <rPh sb="2" eb="4">
      <t>ホウシュウ</t>
    </rPh>
    <rPh sb="4" eb="5">
      <t>ジョウ</t>
    </rPh>
    <rPh sb="11" eb="13">
      <t>ヒツヨウ</t>
    </rPh>
    <rPh sb="13" eb="15">
      <t>ジンイン</t>
    </rPh>
    <phoneticPr fontId="2"/>
  </si>
  <si>
    <t>人員配置体制加算上の人員配置区分</t>
    <rPh sb="0" eb="2">
      <t>ジンイン</t>
    </rPh>
    <rPh sb="2" eb="4">
      <t>ハイチ</t>
    </rPh>
    <rPh sb="4" eb="6">
      <t>タイセイ</t>
    </rPh>
    <rPh sb="6" eb="8">
      <t>カサン</t>
    </rPh>
    <rPh sb="8" eb="9">
      <t>ウエ</t>
    </rPh>
    <rPh sb="10" eb="12">
      <t>ジンイン</t>
    </rPh>
    <rPh sb="12" eb="14">
      <t>ハイチ</t>
    </rPh>
    <rPh sb="14" eb="16">
      <t>クブン</t>
    </rPh>
    <phoneticPr fontId="2"/>
  </si>
  <si>
    <t>人員配置体制加算上の必要人員</t>
    <rPh sb="0" eb="2">
      <t>ジンイン</t>
    </rPh>
    <rPh sb="2" eb="4">
      <t>ハイチ</t>
    </rPh>
    <rPh sb="4" eb="6">
      <t>タイセイ</t>
    </rPh>
    <rPh sb="6" eb="8">
      <t>カサン</t>
    </rPh>
    <rPh sb="8" eb="9">
      <t>ジョウ</t>
    </rPh>
    <rPh sb="10" eb="12">
      <t>ヒツヨウ</t>
    </rPh>
    <rPh sb="12" eb="14">
      <t>ジンイン</t>
    </rPh>
    <phoneticPr fontId="2"/>
  </si>
  <si>
    <t>重度障害者支援加算上の　　　加配人員</t>
    <rPh sb="0" eb="2">
      <t>ジュウド</t>
    </rPh>
    <rPh sb="2" eb="5">
      <t>ショウガイシャ</t>
    </rPh>
    <rPh sb="5" eb="7">
      <t>シエン</t>
    </rPh>
    <rPh sb="7" eb="9">
      <t>カサン</t>
    </rPh>
    <rPh sb="9" eb="10">
      <t>ウエ</t>
    </rPh>
    <rPh sb="14" eb="16">
      <t>カハイ</t>
    </rPh>
    <rPh sb="16" eb="18">
      <t>ジンイン</t>
    </rPh>
    <phoneticPr fontId="5"/>
  </si>
  <si>
    <t>サービス管理責任者</t>
    <rPh sb="4" eb="6">
      <t>カンリ</t>
    </rPh>
    <rPh sb="6" eb="9">
      <t>セキニンシャ</t>
    </rPh>
    <phoneticPr fontId="5"/>
  </si>
  <si>
    <t>※３　「社会福祉士等」、「常勤」、「勤続３年以上」、「専従」欄は、該当する従業員について、「○」を記載してください。</t>
    <rPh sb="4" eb="6">
      <t>シャカイ</t>
    </rPh>
    <rPh sb="6" eb="9">
      <t>フクシシ</t>
    </rPh>
    <rPh sb="9" eb="10">
      <t>トウ</t>
    </rPh>
    <rPh sb="13" eb="15">
      <t>ジョウキン</t>
    </rPh>
    <rPh sb="18" eb="20">
      <t>キンゾク</t>
    </rPh>
    <rPh sb="21" eb="22">
      <t>ネン</t>
    </rPh>
    <rPh sb="22" eb="24">
      <t>イジョウ</t>
    </rPh>
    <rPh sb="27" eb="29">
      <t>センジュウ</t>
    </rPh>
    <rPh sb="30" eb="31">
      <t>ラン</t>
    </rPh>
    <rPh sb="33" eb="35">
      <t>ガイトウ</t>
    </rPh>
    <rPh sb="37" eb="40">
      <t>ジュウギョウイン</t>
    </rPh>
    <rPh sb="49" eb="51">
      <t>キサイ</t>
    </rPh>
    <phoneticPr fontId="2"/>
  </si>
  <si>
    <t>※４　「第○週」欄は、各日の勤務時間数を記載してください。</t>
    <rPh sb="4" eb="5">
      <t>ダイ</t>
    </rPh>
    <rPh sb="6" eb="7">
      <t>シュウ</t>
    </rPh>
    <rPh sb="8" eb="9">
      <t>ラン</t>
    </rPh>
    <rPh sb="11" eb="12">
      <t>カク</t>
    </rPh>
    <rPh sb="12" eb="13">
      <t>ビ</t>
    </rPh>
    <rPh sb="14" eb="16">
      <t>キンム</t>
    </rPh>
    <rPh sb="16" eb="19">
      <t>ジカンスウ</t>
    </rPh>
    <rPh sb="20" eb="22">
      <t>キサイ</t>
    </rPh>
    <phoneticPr fontId="2"/>
  </si>
  <si>
    <t>※５　「第○週」欄については、宿直を行っている日の勤務時間数を記載したセルは、青色としてください。</t>
    <rPh sb="4" eb="5">
      <t>ダイ</t>
    </rPh>
    <rPh sb="6" eb="7">
      <t>シュウ</t>
    </rPh>
    <rPh sb="8" eb="9">
      <t>ラン</t>
    </rPh>
    <rPh sb="15" eb="17">
      <t>シュクチョク</t>
    </rPh>
    <rPh sb="18" eb="19">
      <t>オコナ</t>
    </rPh>
    <rPh sb="23" eb="24">
      <t>ビ</t>
    </rPh>
    <rPh sb="25" eb="27">
      <t>キンム</t>
    </rPh>
    <rPh sb="27" eb="30">
      <t>ジカンスウ</t>
    </rPh>
    <rPh sb="31" eb="33">
      <t>キサイ</t>
    </rPh>
    <rPh sb="39" eb="41">
      <t>アオイロ</t>
    </rPh>
    <phoneticPr fontId="2"/>
  </si>
  <si>
    <t>※６　「第○週」欄については、夜勤を行っている日の勤務時間数を記載したセルは、緑色としてください。</t>
    <rPh sb="4" eb="5">
      <t>ダイ</t>
    </rPh>
    <rPh sb="6" eb="7">
      <t>シュウ</t>
    </rPh>
    <rPh sb="8" eb="9">
      <t>ラン</t>
    </rPh>
    <rPh sb="15" eb="17">
      <t>ヤキン</t>
    </rPh>
    <rPh sb="18" eb="19">
      <t>オコナ</t>
    </rPh>
    <rPh sb="23" eb="24">
      <t>ビ</t>
    </rPh>
    <rPh sb="25" eb="27">
      <t>キンム</t>
    </rPh>
    <rPh sb="27" eb="30">
      <t>ジカンスウ</t>
    </rPh>
    <rPh sb="31" eb="33">
      <t>キサイ</t>
    </rPh>
    <rPh sb="39" eb="41">
      <t>ミドリイロ</t>
    </rPh>
    <phoneticPr fontId="2"/>
  </si>
  <si>
    <t>A　生活支援員等の総数（常勤換算）</t>
    <rPh sb="2" eb="4">
      <t>セイカツ</t>
    </rPh>
    <rPh sb="4" eb="7">
      <t>シエンイン</t>
    </rPh>
    <rPh sb="7" eb="8">
      <t>トウ</t>
    </rPh>
    <rPh sb="9" eb="11">
      <t>ソウスウ</t>
    </rPh>
    <rPh sb="12" eb="14">
      <t>ジョウキン</t>
    </rPh>
    <rPh sb="14" eb="16">
      <t>カンサン</t>
    </rPh>
    <phoneticPr fontId="2"/>
  </si>
  <si>
    <t>B　福祉専門職員配置加算の算定対象となる生活支援員等の総数（常勤換算）</t>
    <rPh sb="2" eb="4">
      <t>フクシ</t>
    </rPh>
    <rPh sb="4" eb="6">
      <t>センモン</t>
    </rPh>
    <rPh sb="6" eb="8">
      <t>ショクイン</t>
    </rPh>
    <rPh sb="8" eb="10">
      <t>ハイチ</t>
    </rPh>
    <rPh sb="10" eb="12">
      <t>カサン</t>
    </rPh>
    <rPh sb="13" eb="15">
      <t>サンテイ</t>
    </rPh>
    <rPh sb="15" eb="17">
      <t>タイショウ</t>
    </rPh>
    <rPh sb="20" eb="22">
      <t>セイカツ</t>
    </rPh>
    <rPh sb="22" eb="24">
      <t>シエン</t>
    </rPh>
    <rPh sb="24" eb="25">
      <t>イン</t>
    </rPh>
    <rPh sb="25" eb="26">
      <t>トウ</t>
    </rPh>
    <rPh sb="27" eb="29">
      <t>ソウスウ</t>
    </rPh>
    <rPh sb="30" eb="32">
      <t>ジョウキン</t>
    </rPh>
    <rPh sb="32" eb="34">
      <t>カンサン</t>
    </rPh>
    <phoneticPr fontId="2"/>
  </si>
  <si>
    <t>（生活支援員・地域移行支援員・職業指導員・就労支援員）</t>
    <phoneticPr fontId="2"/>
  </si>
  <si>
    <t>区分５・６および行動関連項目10点以上の　割合</t>
    <rPh sb="0" eb="2">
      <t>クブン</t>
    </rPh>
    <rPh sb="8" eb="10">
      <t>コウドウ</t>
    </rPh>
    <rPh sb="10" eb="12">
      <t>カンレン</t>
    </rPh>
    <rPh sb="12" eb="14">
      <t>コウモク</t>
    </rPh>
    <rPh sb="16" eb="17">
      <t>テン</t>
    </rPh>
    <rPh sb="17" eb="19">
      <t>イジョウ</t>
    </rPh>
    <rPh sb="21" eb="23">
      <t>ワリアイ</t>
    </rPh>
    <phoneticPr fontId="5"/>
  </si>
  <si>
    <t>区分２（行動関連項目10点以上）の人数</t>
    <rPh sb="0" eb="2">
      <t>クブン</t>
    </rPh>
    <rPh sb="17" eb="19">
      <t>ニンズウ</t>
    </rPh>
    <phoneticPr fontId="5"/>
  </si>
  <si>
    <t>区分３（行動関連項目10点以上）の人数</t>
    <rPh sb="0" eb="2">
      <t>クブン</t>
    </rPh>
    <rPh sb="17" eb="19">
      <t>ニンズウ</t>
    </rPh>
    <phoneticPr fontId="5"/>
  </si>
  <si>
    <t>区分４（行動関連項目10点以上）の人数</t>
    <rPh sb="0" eb="2">
      <t>クブン</t>
    </rPh>
    <rPh sb="4" eb="6">
      <t>コウドウ</t>
    </rPh>
    <rPh sb="6" eb="8">
      <t>カンレン</t>
    </rPh>
    <rPh sb="8" eb="10">
      <t>コウモク</t>
    </rPh>
    <rPh sb="12" eb="13">
      <t>テン</t>
    </rPh>
    <rPh sb="13" eb="15">
      <t>イジョウ</t>
    </rPh>
    <rPh sb="17" eb="19">
      <t>ニンズウ</t>
    </rPh>
    <phoneticPr fontId="5"/>
  </si>
  <si>
    <t>平均障害支援区分等算出シート</t>
    <rPh sb="0" eb="2">
      <t>ヘイキン</t>
    </rPh>
    <rPh sb="2" eb="4">
      <t>ショウガイ</t>
    </rPh>
    <rPh sb="4" eb="6">
      <t>シエン</t>
    </rPh>
    <rPh sb="6" eb="8">
      <t>クブン</t>
    </rPh>
    <rPh sb="8" eb="9">
      <t>トウ</t>
    </rPh>
    <rPh sb="9" eb="11">
      <t>サンシュツ</t>
    </rPh>
    <phoneticPr fontId="5"/>
  </si>
  <si>
    <t>総延べ障害
支援区分</t>
    <rPh sb="0" eb="1">
      <t>ソウ</t>
    </rPh>
    <rPh sb="1" eb="2">
      <t>ノ</t>
    </rPh>
    <rPh sb="3" eb="5">
      <t>ショウガイ</t>
    </rPh>
    <rPh sb="6" eb="8">
      <t>シエン</t>
    </rPh>
    <rPh sb="8" eb="10">
      <t>クブン</t>
    </rPh>
    <phoneticPr fontId="5"/>
  </si>
  <si>
    <t>平均障害支援区分</t>
    <rPh sb="0" eb="2">
      <t>ヘイキン</t>
    </rPh>
    <rPh sb="2" eb="4">
      <t>ショウガイ</t>
    </rPh>
    <rPh sb="6" eb="8">
      <t>クブン</t>
    </rPh>
    <phoneticPr fontId="5"/>
  </si>
  <si>
    <t>就労移行支援</t>
    <rPh sb="0" eb="2">
      <t>シュウロウ</t>
    </rPh>
    <rPh sb="2" eb="4">
      <t>イコウ</t>
    </rPh>
    <rPh sb="4" eb="6">
      <t>シエン</t>
    </rPh>
    <phoneticPr fontId="2"/>
  </si>
  <si>
    <t>区分２～区分６
の利用者数</t>
    <rPh sb="0" eb="2">
      <t>クブン</t>
    </rPh>
    <rPh sb="4" eb="6">
      <t>クブン</t>
    </rPh>
    <rPh sb="9" eb="12">
      <t>リヨウシャ</t>
    </rPh>
    <rPh sb="12" eb="13">
      <t>スウ</t>
    </rPh>
    <phoneticPr fontId="5"/>
  </si>
  <si>
    <t>視覚・聴覚言語障害者
支援体制加算対象者の人数</t>
    <rPh sb="0" eb="2">
      <t>シカク</t>
    </rPh>
    <rPh sb="17" eb="20">
      <t>タイショウシャ</t>
    </rPh>
    <rPh sb="21" eb="23">
      <t>ニンズウ</t>
    </rPh>
    <phoneticPr fontId="5"/>
  </si>
  <si>
    <t>　５　「視覚・聴覚言語障害者支援体制加算対象者」欄は、加算の対象ではない事業所は記載の必要はありません。なお、記載については、重複してカウントできる利用者は「２」として延べ人員を記載してください。</t>
    <rPh sb="4" eb="6">
      <t>シカク</t>
    </rPh>
    <rPh sb="7" eb="9">
      <t>チョウカク</t>
    </rPh>
    <rPh sb="9" eb="11">
      <t>ゲンゴ</t>
    </rPh>
    <rPh sb="11" eb="13">
      <t>ショウガイ</t>
    </rPh>
    <rPh sb="13" eb="14">
      <t>シャ</t>
    </rPh>
    <rPh sb="14" eb="16">
      <t>シエン</t>
    </rPh>
    <rPh sb="16" eb="18">
      <t>タイセイ</t>
    </rPh>
    <rPh sb="18" eb="20">
      <t>カサン</t>
    </rPh>
    <rPh sb="20" eb="23">
      <t>タイショウシャ</t>
    </rPh>
    <rPh sb="24" eb="25">
      <t>ラン</t>
    </rPh>
    <rPh sb="27" eb="29">
      <t>カサン</t>
    </rPh>
    <rPh sb="30" eb="32">
      <t>タイショウ</t>
    </rPh>
    <rPh sb="36" eb="39">
      <t>ジギョウショ</t>
    </rPh>
    <rPh sb="40" eb="42">
      <t>キサイ</t>
    </rPh>
    <rPh sb="43" eb="45">
      <t>ヒツヨウ</t>
    </rPh>
    <rPh sb="55" eb="57">
      <t>キサイ</t>
    </rPh>
    <rPh sb="63" eb="65">
      <t>チョウフク</t>
    </rPh>
    <rPh sb="74" eb="77">
      <t>リヨウシャ</t>
    </rPh>
    <rPh sb="84" eb="85">
      <t>ノ</t>
    </rPh>
    <rPh sb="86" eb="88">
      <t>ジンイン</t>
    </rPh>
    <rPh sb="89" eb="91">
      <t>キサイ</t>
    </rPh>
    <phoneticPr fontId="2"/>
  </si>
  <si>
    <t>※２　水色のセルを入力し、ベージュのセルは入力しないでください。</t>
    <phoneticPr fontId="2"/>
  </si>
  <si>
    <t>令和</t>
    <rPh sb="0" eb="2">
      <t>レイワ</t>
    </rPh>
    <phoneticPr fontId="5"/>
  </si>
  <si>
    <t>水</t>
    <rPh sb="0" eb="1">
      <t>スイ</t>
    </rPh>
    <phoneticPr fontId="2"/>
  </si>
  <si>
    <t>木</t>
    <rPh sb="0" eb="1">
      <t>モク</t>
    </rPh>
    <phoneticPr fontId="2"/>
  </si>
  <si>
    <t>金</t>
    <rPh sb="0" eb="1">
      <t>キン</t>
    </rPh>
    <phoneticPr fontId="2"/>
  </si>
  <si>
    <t>月</t>
    <phoneticPr fontId="2"/>
  </si>
  <si>
    <t>金</t>
    <phoneticPr fontId="2"/>
  </si>
  <si>
    <t>土</t>
    <phoneticPr fontId="2"/>
  </si>
  <si>
    <t>火</t>
    <rPh sb="0" eb="1">
      <t>カ</t>
    </rPh>
    <phoneticPr fontId="2"/>
  </si>
  <si>
    <t>水</t>
    <phoneticPr fontId="2"/>
  </si>
  <si>
    <t>木</t>
    <phoneticPr fontId="2"/>
  </si>
  <si>
    <t>日</t>
    <phoneticPr fontId="2"/>
  </si>
  <si>
    <t>水</t>
    <phoneticPr fontId="2"/>
  </si>
  <si>
    <t>木</t>
    <phoneticPr fontId="2"/>
  </si>
  <si>
    <t>金</t>
    <phoneticPr fontId="2"/>
  </si>
  <si>
    <t>日</t>
    <rPh sb="0" eb="1">
      <t>ニチ</t>
    </rPh>
    <phoneticPr fontId="2"/>
  </si>
  <si>
    <t>月</t>
    <rPh sb="0" eb="1">
      <t>ゲツ</t>
    </rPh>
    <phoneticPr fontId="2"/>
  </si>
  <si>
    <t>火</t>
    <phoneticPr fontId="2"/>
  </si>
  <si>
    <t>土</t>
    <rPh sb="0" eb="1">
      <t>ド</t>
    </rPh>
    <phoneticPr fontId="2"/>
  </si>
  <si>
    <t>月</t>
    <phoneticPr fontId="2"/>
  </si>
  <si>
    <t>月</t>
    <phoneticPr fontId="2"/>
  </si>
  <si>
    <t>火</t>
    <phoneticPr fontId="2"/>
  </si>
  <si>
    <t>木</t>
    <phoneticPr fontId="2"/>
  </si>
  <si>
    <t>金</t>
    <rPh sb="0" eb="1">
      <t>キン</t>
    </rPh>
    <phoneticPr fontId="2"/>
  </si>
  <si>
    <t>区分２</t>
    <rPh sb="0" eb="2">
      <t>クブン</t>
    </rPh>
    <phoneticPr fontId="2"/>
  </si>
  <si>
    <t>５時間未満</t>
    <rPh sb="1" eb="3">
      <t>ジカン</t>
    </rPh>
    <rPh sb="3" eb="5">
      <t>ミマン</t>
    </rPh>
    <phoneticPr fontId="2"/>
  </si>
  <si>
    <t>５時間以上７時間未満</t>
    <rPh sb="1" eb="5">
      <t>ジカンイジョウ</t>
    </rPh>
    <rPh sb="6" eb="8">
      <t>ジカン</t>
    </rPh>
    <rPh sb="8" eb="10">
      <t>ミマン</t>
    </rPh>
    <phoneticPr fontId="2"/>
  </si>
  <si>
    <t>７時間以上</t>
    <rPh sb="1" eb="3">
      <t>ジカン</t>
    </rPh>
    <rPh sb="3" eb="5">
      <t>イジョウ</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</si>
  <si>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</si>
  <si>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</si>
  <si>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</si>
  <si>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</si>
  <si>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区分２（上記以外）の人数</t>
    <rPh sb="0" eb="2">
      <t>クブン</t>
    </rPh>
    <rPh sb="4" eb="6">
      <t>ジョウキ</t>
    </rPh>
    <rPh sb="6" eb="8">
      <t>イガイ</t>
    </rPh>
    <rPh sb="10" eb="12">
      <t>ニンズウ</t>
    </rPh>
    <phoneticPr fontId="5"/>
  </si>
  <si>
    <t>区分３（上記以外）の人数</t>
    <rPh sb="0" eb="2">
      <t>クブン</t>
    </rPh>
    <rPh sb="4" eb="6">
      <t>ジョウキ</t>
    </rPh>
    <rPh sb="6" eb="8">
      <t>イガイ</t>
    </rPh>
    <rPh sb="10" eb="12">
      <t>ニンズウ</t>
    </rPh>
    <phoneticPr fontId="5"/>
  </si>
  <si>
    <t>区分４（上記以外）の人数</t>
    <rPh sb="0" eb="2">
      <t>クブン</t>
    </rPh>
    <rPh sb="4" eb="6">
      <t>ジョウキ</t>
    </rPh>
    <rPh sb="6" eb="8">
      <t>イガイ</t>
    </rPh>
    <rPh sb="10" eb="12">
      <t>ニンズウ</t>
    </rPh>
    <phoneticPr fontId="5"/>
  </si>
  <si>
    <t>　２　水色・オリーブ色のセルを入力し、ベージュのセルは入力しないでください。</t>
    <rPh sb="3" eb="5">
      <t>ミズイロ</t>
    </rPh>
    <rPh sb="10" eb="11">
      <t>イロ</t>
    </rPh>
    <rPh sb="15" eb="17">
      <t>ニュウリョク</t>
    </rPh>
    <rPh sb="27" eb="29">
      <t>ニュウリョク</t>
    </rPh>
    <phoneticPr fontId="2"/>
  </si>
  <si>
    <r>
      <t>　４　「区分○の人数」欄は、その日の利用者の</t>
    </r>
    <r>
      <rPr>
        <sz val="10.5"/>
        <color rgb="FFFF0000"/>
        <rFont val="HG丸ｺﾞｼｯｸM-PRO"/>
        <family val="3"/>
        <charset val="128"/>
      </rPr>
      <t>実人員</t>
    </r>
    <r>
      <rPr>
        <sz val="10.5"/>
        <rFont val="HG丸ｺﾞｼｯｸM-PRO"/>
        <family val="3"/>
        <charset val="128"/>
      </rPr>
      <t>をサービス提供時間ごとに記載してください。</t>
    </r>
    <rPh sb="4" eb="6">
      <t>クブン</t>
    </rPh>
    <rPh sb="8" eb="10">
      <t>ニンズウ</t>
    </rPh>
    <rPh sb="11" eb="12">
      <t>ラン</t>
    </rPh>
    <rPh sb="16" eb="17">
      <t>ヒ</t>
    </rPh>
    <rPh sb="18" eb="21">
      <t>リヨウシャ</t>
    </rPh>
    <rPh sb="22" eb="25">
      <t>ジツジンイン</t>
    </rPh>
    <rPh sb="30" eb="32">
      <t>テイキョウ</t>
    </rPh>
    <rPh sb="32" eb="34">
      <t>ジカン</t>
    </rPh>
    <rPh sb="37" eb="39">
      <t>キサイ</t>
    </rPh>
    <phoneticPr fontId="2"/>
  </si>
  <si>
    <t>※オリーブ色のセルには実員数（整数）を入力してください。</t>
    <rPh sb="5" eb="6">
      <t>イロ</t>
    </rPh>
    <rPh sb="11" eb="12">
      <t>ジツ</t>
    </rPh>
    <rPh sb="12" eb="14">
      <t>インスウ</t>
    </rPh>
    <rPh sb="15" eb="17">
      <t>セイスウ</t>
    </rPh>
    <rPh sb="19" eb="21">
      <t>ニュウリョク</t>
    </rPh>
    <phoneticPr fontId="2"/>
  </si>
  <si>
    <t>利用者数</t>
    <rPh sb="0" eb="2">
      <t>リヨウ</t>
    </rPh>
    <rPh sb="2" eb="3">
      <t>シャ</t>
    </rPh>
    <rPh sb="3" eb="4">
      <t>スウ</t>
    </rPh>
    <phoneticPr fontId="2"/>
  </si>
  <si>
    <t>利用者名</t>
    <rPh sb="0" eb="2">
      <t>リヨウ</t>
    </rPh>
    <rPh sb="2" eb="3">
      <t>シャ</t>
    </rPh>
    <rPh sb="3" eb="4">
      <t>メイ</t>
    </rPh>
    <phoneticPr fontId="2"/>
  </si>
  <si>
    <t>障害区分</t>
    <rPh sb="0" eb="2">
      <t>ショウガイ</t>
    </rPh>
    <rPh sb="2" eb="4">
      <t>クブン</t>
    </rPh>
    <phoneticPr fontId="2"/>
  </si>
  <si>
    <t>利用時間区分</t>
    <rPh sb="0" eb="2">
      <t>リヨウ</t>
    </rPh>
    <rPh sb="2" eb="4">
      <t>ジカン</t>
    </rPh>
    <rPh sb="4" eb="6">
      <t>クブン</t>
    </rPh>
    <phoneticPr fontId="2"/>
  </si>
  <si>
    <t>個別支援計画（生活介護計画）に定める(予定）利用時間</t>
    <rPh sb="0" eb="2">
      <t>コベツ</t>
    </rPh>
    <rPh sb="2" eb="4">
      <t>シエン</t>
    </rPh>
    <rPh sb="4" eb="6">
      <t>ケイカク</t>
    </rPh>
    <rPh sb="7" eb="9">
      <t>セイカツ</t>
    </rPh>
    <rPh sb="9" eb="11">
      <t>カイゴ</t>
    </rPh>
    <rPh sb="11" eb="13">
      <t>ケイカク</t>
    </rPh>
    <rPh sb="15" eb="16">
      <t>サダ</t>
    </rPh>
    <rPh sb="19" eb="21">
      <t>ヨテイ</t>
    </rPh>
    <rPh sb="22" eb="24">
      <t>リヨウ</t>
    </rPh>
    <rPh sb="24" eb="26">
      <t>ジカン</t>
    </rPh>
    <phoneticPr fontId="2"/>
  </si>
  <si>
    <t>区分１</t>
    <rPh sb="0" eb="2">
      <t>クブン</t>
    </rPh>
    <phoneticPr fontId="2"/>
  </si>
  <si>
    <t>視覚・聴覚言語障害者</t>
    <phoneticPr fontId="2"/>
  </si>
  <si>
    <t>重症心身障害者</t>
    <phoneticPr fontId="2"/>
  </si>
  <si>
    <t>○</t>
    <phoneticPr fontId="2"/>
  </si>
  <si>
    <t>※行の追加等を</t>
    <rPh sb="1" eb="2">
      <t>ギョウ</t>
    </rPh>
    <rPh sb="3" eb="5">
      <t>ツイカ</t>
    </rPh>
    <rPh sb="5" eb="6">
      <t>トウ</t>
    </rPh>
    <phoneticPr fontId="2"/>
  </si>
  <si>
    <t>令和７年４月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</si>
</sst>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00_ "/>
    <numFmt numFmtId="178" formatCode="0.0%"/>
    <numFmt numFmtId="179" formatCode="[$-411]ggge&quot;年&quot;m&quot;月&quot;d&quot;日&quot;;@"/>
    <numFmt numFmtId="180" formatCode="0.0_ "/>
    <numFmt numFmtId="181" formatCode="##############&quot;日&quot;"/>
    <numFmt numFmtId="182" formatCode="##############&quot;人日&quot;"/>
    <numFmt numFmtId="183" formatCode="##############&quot;&quot;"/>
    <numFmt numFmtId="184" formatCode="0_ "/>
    <numFmt numFmtId="185" formatCode="[h]&quot;時間&quot;mm&quot;分&quot;"/>
  </numFmts>
  <fonts count="20">
    <font>
      <sz val="9"/>
      <name val="MS UI Gothic"/>
      <family val="3"/>
      <charset val="128"/>
    </font>
    <font>
      <sz val="22"/>
      <name val="HG丸ｺﾞｼｯｸM-PRO"/>
      <family val="3"/>
      <charset val="128"/>
    </font>
    <font>
      <sz val="6"/>
      <name val="MS UI Gothic"/>
      <family val="3"/>
      <charset val="128"/>
    </font>
    <font>
      <sz val="10.5"/>
      <name val="HG丸ｺﾞｼｯｸM-PRO"/>
      <family val="3"/>
      <charset val="128"/>
    </font>
    <font>
      <sz val="9"/>
      <name val="HG丸ｺﾞｼｯｸM-PRO"/>
      <family val="3"/>
      <charset val="128"/>
    </font>
    <font>
      <sz val="6"/>
      <name val="ＭＳ Ｐゴシック"/>
      <family val="3"/>
      <charset val="128"/>
    </font>
    <font>
      <sz val="10"/>
      <name val="HG丸ｺﾞｼｯｸM-PRO"/>
      <family val="3"/>
      <charset val="128"/>
    </font>
    <font>
      <sz val="12"/>
      <name val="HG丸ｺﾞｼｯｸM-PRO"/>
      <family val="3"/>
      <charset val="128"/>
    </font>
    <font>
      <sz val="16"/>
      <name val="HG丸ｺﾞｼｯｸM-PRO"/>
      <family val="3"/>
      <charset val="128"/>
    </font>
    <font>
      <sz val="14"/>
      <name val="HG丸ｺﾞｼｯｸM-PRO"/>
      <family val="3"/>
      <charset val="128"/>
    </font>
    <font>
      <sz val="11"/>
      <name val="ＭＳ Ｐゴシック"/>
      <family val="3"/>
      <charset val="128"/>
    </font>
    <font>
      <sz val="18"/>
      <name val="HG丸ｺﾞｼｯｸM-PRO"/>
      <family val="3"/>
      <charset val="128"/>
    </font>
    <font>
      <sz val="11"/>
      <name val="HG丸ｺﾞｼｯｸM-PRO"/>
      <family val="3"/>
      <charset val="128"/>
    </font>
    <font>
      <sz val="9"/>
      <color indexed="81"/>
      <name val="ＭＳ Ｐゴシック"/>
      <family val="3"/>
      <charset val="128"/>
    </font>
    <font>
      <sz val="9"/>
      <color indexed="81"/>
      <name val="MS P ゴシック"/>
      <family val="3"/>
      <charset val="128"/>
    </font>
    <font>
      <sz val="16"/>
      <color rgb="FFFF0000"/>
      <name val="HG丸ｺﾞｼｯｸM-PRO"/>
      <family val="3"/>
      <charset val="128"/>
    </font>
    <font>
      <sz val="10.5"/>
      <color rgb="FFFF0000"/>
      <name val="HG丸ｺﾞｼｯｸM-PRO"/>
      <family val="3"/>
      <charset val="128"/>
    </font>
    <font>
      <b/>
      <sz val="9"/>
      <name val="HG丸ｺﾞｼｯｸM-PRO"/>
      <family val="3"/>
      <charset val="128"/>
    </font>
    <font>
      <b/>
      <sz val="8"/>
      <name val="HG丸ｺﾞｼｯｸM-PRO"/>
      <family val="3"/>
      <charset val="128"/>
    </font>
    <font>
      <b/>
      <sz val="10"/>
      <color indexed="81"/>
      <name val="MS P ゴシック"/>
      <family val="3"/>
      <charset val="128"/>
    </font>
  </fonts>
  <fills count="7">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3"/>
        <bgColor indexed="64"/>
      </patternFill>
    </fill>
    <fill>
      <patternFill patternType="solid">
        <fgColor theme="6" tint="0.79998168889431442"/>
        <bgColor indexed="64"/>
      </patternFill>
    </fill>
    <fill>
      <patternFill patternType="solid">
        <fgColor theme="9" tint="0.79998168889431442"/>
        <bgColor indexed="64"/>
      </patternFill>
    </fill>
  </fills>
  <borders count="6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s>
  <cellStyleXfs count="2">
    <xf numFmtId="0" fontId="0" fillId="0" borderId="0">
      <alignment vertical="center"/>
    </xf>
    <xf numFmtId="0" fontId="10" fillId="0" borderId="0">
      <alignment vertical="center"/>
    </xf>
  </cellStyleXfs>
  <cellXfs count="305">
    <xf numFmtId="0" fontId="0" fillId="0" borderId="0" xfId="0">
      <alignment vertical="center"/>
    </xf>
    <xf numFmtId="0" fontId="1" fillId="0" borderId="0" xfId="0" applyFont="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lignment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2" borderId="1" xfId="0" applyFont="1" applyFill="1" applyBorder="1">
      <alignment vertical="center"/>
    </xf>
    <xf numFmtId="177" fontId="3" fillId="2" borderId="5" xfId="0" applyNumberFormat="1" applyFont="1" applyFill="1" applyBorder="1" applyAlignment="1">
      <alignment vertical="center" wrapText="1"/>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7" xfId="0" applyFont="1" applyBorder="1">
      <alignment vertical="center"/>
    </xf>
    <xf numFmtId="177" fontId="3" fillId="0" borderId="8" xfId="0" applyNumberFormat="1" applyFont="1" applyBorder="1" applyAlignment="1">
      <alignment vertical="center" wrapText="1"/>
    </xf>
    <xf numFmtId="0" fontId="3" fillId="0" borderId="9" xfId="0" applyFont="1" applyBorder="1" applyAlignment="1">
      <alignment horizontal="justify" vertical="center" wrapText="1"/>
    </xf>
    <xf numFmtId="0" fontId="3" fillId="0" borderId="0" xfId="0" applyFont="1" applyAlignment="1">
      <alignment horizontal="justify" vertical="center" wrapText="1"/>
    </xf>
    <xf numFmtId="0" fontId="3" fillId="0" borderId="0" xfId="0" applyFont="1" applyAlignment="1">
      <alignment horizontal="center" vertical="center" wrapText="1"/>
    </xf>
    <xf numFmtId="0" fontId="3" fillId="0" borderId="0" xfId="0" applyFont="1" applyAlignment="1">
      <alignment horizontal="right" vertical="center"/>
    </xf>
    <xf numFmtId="177" fontId="3" fillId="0" borderId="10" xfId="0" applyNumberFormat="1" applyFont="1" applyBorder="1" applyAlignment="1">
      <alignment vertical="center" wrapText="1"/>
    </xf>
    <xf numFmtId="0" fontId="3" fillId="0" borderId="9" xfId="0" applyFont="1" applyBorder="1">
      <alignment vertical="center"/>
    </xf>
    <xf numFmtId="0" fontId="6" fillId="0" borderId="0" xfId="0" applyFont="1">
      <alignment vertical="center"/>
    </xf>
    <xf numFmtId="0" fontId="3" fillId="0" borderId="10" xfId="0" applyFont="1" applyBorder="1">
      <alignment vertical="center"/>
    </xf>
    <xf numFmtId="0" fontId="3" fillId="0" borderId="0" xfId="0" applyFont="1" applyAlignment="1">
      <alignment vertical="center" wrapText="1"/>
    </xf>
    <xf numFmtId="177" fontId="3" fillId="0" borderId="0" xfId="0" applyNumberFormat="1" applyFont="1">
      <alignment vertical="center"/>
    </xf>
    <xf numFmtId="0" fontId="3" fillId="0" borderId="0" xfId="0" applyFont="1" applyAlignment="1">
      <alignment horizontal="center" vertical="center"/>
    </xf>
    <xf numFmtId="9" fontId="3" fillId="0" borderId="0" xfId="0" applyNumberFormat="1" applyFont="1" applyAlignment="1">
      <alignment horizontal="center" vertical="center"/>
    </xf>
    <xf numFmtId="178" fontId="3" fillId="0" borderId="0" xfId="0" applyNumberFormat="1" applyFont="1">
      <alignment vertical="center"/>
    </xf>
    <xf numFmtId="0" fontId="3" fillId="0" borderId="11" xfId="0" applyFont="1" applyBorder="1">
      <alignment vertical="center"/>
    </xf>
    <xf numFmtId="0" fontId="3" fillId="0" borderId="12" xfId="0" applyFont="1" applyBorder="1">
      <alignment vertical="center"/>
    </xf>
    <xf numFmtId="0" fontId="3" fillId="0" borderId="12" xfId="0" applyFont="1" applyBorder="1" applyAlignment="1">
      <alignment horizontal="right" vertical="center"/>
    </xf>
    <xf numFmtId="177" fontId="3" fillId="0" borderId="12" xfId="0" applyNumberFormat="1" applyFont="1" applyBorder="1">
      <alignment vertical="center"/>
    </xf>
    <xf numFmtId="0" fontId="6" fillId="0" borderId="12" xfId="0" applyFont="1" applyBorder="1">
      <alignment vertical="center"/>
    </xf>
    <xf numFmtId="178" fontId="3" fillId="0" borderId="12" xfId="0" applyNumberFormat="1" applyFont="1" applyBorder="1">
      <alignment vertical="center"/>
    </xf>
    <xf numFmtId="0" fontId="3" fillId="0" borderId="5" xfId="0" applyFont="1" applyBorder="1">
      <alignment vertical="center"/>
    </xf>
    <xf numFmtId="0" fontId="6" fillId="0" borderId="0" xfId="0" applyFont="1" applyAlignment="1">
      <alignment horizontal="center" vertical="center"/>
    </xf>
    <xf numFmtId="0" fontId="3" fillId="0" borderId="1" xfId="0" applyFont="1" applyBorder="1" applyAlignment="1">
      <alignment horizontal="distributed" vertical="center" justifyLastLine="1"/>
    </xf>
    <xf numFmtId="0" fontId="3" fillId="0" borderId="4" xfId="0" applyFont="1" applyBorder="1" applyAlignment="1">
      <alignment horizontal="distributed" vertical="center" wrapText="1" justifyLastLine="1"/>
    </xf>
    <xf numFmtId="0" fontId="7" fillId="2" borderId="1" xfId="0" applyFont="1" applyFill="1" applyBorder="1" applyAlignment="1">
      <alignment horizontal="right" vertical="center"/>
    </xf>
    <xf numFmtId="0" fontId="3" fillId="0" borderId="13" xfId="0" applyFont="1" applyBorder="1" applyAlignment="1">
      <alignment vertical="center" wrapText="1"/>
    </xf>
    <xf numFmtId="0" fontId="3" fillId="0" borderId="13" xfId="0" applyFont="1" applyBorder="1">
      <alignment vertical="center"/>
    </xf>
    <xf numFmtId="0" fontId="3" fillId="3" borderId="14" xfId="0" applyFont="1" applyFill="1" applyBorder="1" applyAlignment="1">
      <alignment vertical="center" wrapText="1"/>
    </xf>
    <xf numFmtId="0" fontId="3" fillId="3" borderId="5" xfId="0" applyFont="1" applyFill="1" applyBorder="1">
      <alignment vertical="center"/>
    </xf>
    <xf numFmtId="0" fontId="3" fillId="3" borderId="5" xfId="0" applyFont="1" applyFill="1" applyBorder="1" applyAlignment="1">
      <alignment vertical="center" wrapText="1"/>
    </xf>
    <xf numFmtId="0" fontId="3" fillId="3" borderId="5" xfId="0" applyFont="1" applyFill="1" applyBorder="1" applyAlignment="1">
      <alignment horizontal="center" vertical="center"/>
    </xf>
    <xf numFmtId="179" fontId="3" fillId="3" borderId="5" xfId="0" applyNumberFormat="1" applyFont="1" applyFill="1" applyBorder="1" applyAlignment="1">
      <alignment vertical="center" shrinkToFit="1"/>
    </xf>
    <xf numFmtId="179" fontId="3" fillId="4" borderId="0" xfId="0" applyNumberFormat="1" applyFont="1" applyFill="1" applyAlignment="1">
      <alignment vertical="center" shrinkToFit="1"/>
    </xf>
    <xf numFmtId="0" fontId="3" fillId="2" borderId="14" xfId="0" applyFont="1" applyFill="1" applyBorder="1" applyAlignment="1">
      <alignment horizontal="justify" vertical="center" wrapText="1"/>
    </xf>
    <xf numFmtId="0" fontId="3" fillId="3" borderId="5" xfId="0" applyFont="1" applyFill="1" applyBorder="1" applyAlignment="1">
      <alignment horizontal="center" vertical="center" wrapText="1"/>
    </xf>
    <xf numFmtId="0" fontId="1" fillId="0" borderId="0" xfId="1" applyFont="1">
      <alignment vertical="center"/>
    </xf>
    <xf numFmtId="0" fontId="8" fillId="0" borderId="0" xfId="1" applyFont="1">
      <alignment vertical="center"/>
    </xf>
    <xf numFmtId="0" fontId="9" fillId="0" borderId="0" xfId="1" applyFont="1">
      <alignment vertical="center"/>
    </xf>
    <xf numFmtId="0" fontId="7" fillId="0" borderId="0" xfId="1" applyFont="1">
      <alignment vertical="center"/>
    </xf>
    <xf numFmtId="0" fontId="11" fillId="0" borderId="0" xfId="0" applyFont="1" applyAlignment="1">
      <alignment horizontal="righ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6" fillId="0" borderId="15" xfId="0" applyFont="1" applyBorder="1" applyAlignment="1">
      <alignment horizontal="distributed"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2" fillId="0" borderId="3" xfId="0" applyFont="1" applyBorder="1" applyAlignment="1">
      <alignment horizontal="distributed" vertical="center" shrinkToFit="1"/>
    </xf>
    <xf numFmtId="0" fontId="6" fillId="0" borderId="20" xfId="0" applyFont="1" applyBorder="1" applyAlignment="1">
      <alignment horizontal="distributed" vertical="center"/>
    </xf>
    <xf numFmtId="0" fontId="6" fillId="0" borderId="3" xfId="0" applyFont="1" applyBorder="1" applyAlignment="1">
      <alignment horizontal="distributed" vertical="center"/>
    </xf>
    <xf numFmtId="181" fontId="7" fillId="0" borderId="0" xfId="0" applyNumberFormat="1" applyFont="1" applyAlignment="1">
      <alignment horizontal="right" vertical="center"/>
    </xf>
    <xf numFmtId="182" fontId="7" fillId="0" borderId="0" xfId="0" applyNumberFormat="1" applyFont="1" applyAlignment="1">
      <alignment horizontal="right" vertical="center"/>
    </xf>
    <xf numFmtId="0" fontId="12" fillId="0" borderId="22" xfId="0" applyFont="1" applyBorder="1" applyAlignment="1">
      <alignment horizontal="distributed" vertical="center"/>
    </xf>
    <xf numFmtId="0" fontId="6" fillId="0" borderId="23" xfId="0" applyFont="1" applyBorder="1" applyAlignment="1">
      <alignment horizontal="distributed" vertical="center" wrapText="1"/>
    </xf>
    <xf numFmtId="182" fontId="6" fillId="0" borderId="9" xfId="0" applyNumberFormat="1" applyFont="1" applyBorder="1" applyAlignment="1">
      <alignment horizontal="right" vertical="center"/>
    </xf>
    <xf numFmtId="0" fontId="6" fillId="0" borderId="23" xfId="0" applyFont="1" applyBorder="1" applyAlignment="1">
      <alignment horizontal="distributed" vertical="center"/>
    </xf>
    <xf numFmtId="0" fontId="12" fillId="0" borderId="0" xfId="0" applyFont="1" applyAlignment="1">
      <alignment horizontal="left" vertical="center"/>
    </xf>
    <xf numFmtId="178" fontId="6" fillId="0" borderId="0" xfId="0" applyNumberFormat="1" applyFont="1" applyAlignment="1">
      <alignment horizontal="right" vertical="center"/>
    </xf>
    <xf numFmtId="0" fontId="6" fillId="0" borderId="24" xfId="0" applyFont="1" applyBorder="1" applyAlignment="1">
      <alignment horizontal="distributed" vertical="center"/>
    </xf>
    <xf numFmtId="0" fontId="6" fillId="0" borderId="24" xfId="0" applyFont="1" applyBorder="1" applyAlignment="1">
      <alignment horizontal="distributed" vertical="center" wrapText="1"/>
    </xf>
    <xf numFmtId="0" fontId="6" fillId="0" borderId="25" xfId="0" applyFont="1" applyBorder="1" applyAlignment="1">
      <alignment horizontal="distributed" vertical="center"/>
    </xf>
    <xf numFmtId="0" fontId="6" fillId="0" borderId="26" xfId="0" applyFont="1" applyBorder="1" applyAlignment="1" applyProtection="1">
      <alignment horizontal="center" vertical="center"/>
      <protection locked="0"/>
    </xf>
    <xf numFmtId="0" fontId="6" fillId="0" borderId="27" xfId="0" applyFont="1" applyBorder="1" applyAlignment="1">
      <alignment horizontal="distributed" vertical="center" wrapText="1"/>
    </xf>
    <xf numFmtId="182" fontId="6" fillId="0" borderId="0" xfId="0" applyNumberFormat="1" applyFont="1" applyAlignment="1">
      <alignment horizontal="right" vertical="center"/>
    </xf>
    <xf numFmtId="183" fontId="6" fillId="0" borderId="7" xfId="0" applyNumberFormat="1" applyFont="1" applyBorder="1" applyAlignment="1">
      <alignment horizontal="right" vertical="center"/>
    </xf>
    <xf numFmtId="0" fontId="4" fillId="0" borderId="1" xfId="0" applyFont="1" applyBorder="1" applyAlignment="1">
      <alignment horizontal="distributed" vertical="center" wrapText="1" shrinkToFit="1"/>
    </xf>
    <xf numFmtId="0" fontId="6" fillId="0" borderId="0" xfId="0" applyFont="1" applyAlignment="1">
      <alignment horizontal="left" vertical="center"/>
    </xf>
    <xf numFmtId="0" fontId="6" fillId="0" borderId="0" xfId="0" applyFont="1" applyAlignment="1">
      <alignment horizontal="right" vertical="center"/>
    </xf>
    <xf numFmtId="0" fontId="6" fillId="0" borderId="28" xfId="0" applyFont="1" applyBorder="1" applyAlignment="1">
      <alignment horizontal="distributed" vertical="center" wrapText="1"/>
    </xf>
    <xf numFmtId="184" fontId="6" fillId="0" borderId="0" xfId="0" applyNumberFormat="1" applyFont="1" applyAlignment="1">
      <alignment horizontal="left" vertical="center"/>
    </xf>
    <xf numFmtId="0" fontId="0" fillId="0" borderId="0" xfId="0" applyAlignment="1">
      <alignment vertical="center" wrapText="1"/>
    </xf>
    <xf numFmtId="0" fontId="6" fillId="2" borderId="22"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182" fontId="7" fillId="2" borderId="1" xfId="0" applyNumberFormat="1" applyFont="1" applyFill="1" applyBorder="1" applyAlignment="1">
      <alignment horizontal="right" vertical="center"/>
    </xf>
    <xf numFmtId="181" fontId="7" fillId="2" borderId="1" xfId="0" applyNumberFormat="1" applyFont="1" applyFill="1" applyBorder="1" applyAlignment="1">
      <alignment horizontal="right" vertical="center"/>
    </xf>
    <xf numFmtId="182" fontId="7" fillId="2" borderId="32" xfId="0" applyNumberFormat="1" applyFont="1" applyFill="1" applyBorder="1" applyAlignment="1">
      <alignment horizontal="right" vertical="center"/>
    </xf>
    <xf numFmtId="182" fontId="7" fillId="2" borderId="33" xfId="0" applyNumberFormat="1" applyFont="1" applyFill="1" applyBorder="1" applyAlignment="1">
      <alignment horizontal="right" vertical="center"/>
    </xf>
    <xf numFmtId="182" fontId="7" fillId="2" borderId="34" xfId="0" applyNumberFormat="1" applyFont="1" applyFill="1" applyBorder="1" applyAlignment="1">
      <alignment horizontal="right" vertical="center"/>
    </xf>
    <xf numFmtId="182" fontId="7" fillId="2" borderId="27" xfId="0" applyNumberFormat="1" applyFont="1" applyFill="1" applyBorder="1" applyAlignment="1">
      <alignment horizontal="right" vertical="center"/>
    </xf>
    <xf numFmtId="0" fontId="6" fillId="2" borderId="35" xfId="0" applyFont="1" applyFill="1" applyBorder="1" applyAlignment="1">
      <alignment horizontal="center" vertical="center"/>
    </xf>
    <xf numFmtId="0" fontId="6" fillId="3" borderId="22" xfId="0" applyFont="1" applyFill="1" applyBorder="1" applyAlignment="1" applyProtection="1">
      <alignment horizontal="center" vertical="center"/>
      <protection locked="0"/>
    </xf>
    <xf numFmtId="0" fontId="6" fillId="3" borderId="29" xfId="0" applyFont="1" applyFill="1" applyBorder="1" applyAlignment="1" applyProtection="1">
      <alignment horizontal="center" vertical="center"/>
      <protection locked="0"/>
    </xf>
    <xf numFmtId="0" fontId="6" fillId="3" borderId="30" xfId="0" applyFont="1" applyFill="1" applyBorder="1" applyAlignment="1" applyProtection="1">
      <alignment horizontal="center" vertical="center"/>
      <protection locked="0"/>
    </xf>
    <xf numFmtId="0" fontId="6" fillId="3" borderId="31" xfId="0" applyFont="1" applyFill="1" applyBorder="1" applyAlignment="1" applyProtection="1">
      <alignment horizontal="center" vertical="center"/>
      <protection locked="0"/>
    </xf>
    <xf numFmtId="0" fontId="6" fillId="3" borderId="35"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6" fillId="3" borderId="36" xfId="0"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0" fontId="6" fillId="3" borderId="38" xfId="0" applyFont="1" applyFill="1" applyBorder="1" applyAlignment="1" applyProtection="1">
      <alignment horizontal="center" vertical="center"/>
      <protection locked="0"/>
    </xf>
    <xf numFmtId="0" fontId="6" fillId="3" borderId="39"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44"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48"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180" fontId="12" fillId="2" borderId="30" xfId="0" applyNumberFormat="1" applyFont="1" applyFill="1" applyBorder="1" applyAlignment="1">
      <alignment horizontal="right" vertical="center"/>
    </xf>
    <xf numFmtId="0" fontId="12" fillId="2" borderId="30" xfId="0" applyFont="1" applyFill="1" applyBorder="1" applyAlignment="1">
      <alignment horizontal="right" vertical="center"/>
    </xf>
    <xf numFmtId="178" fontId="6" fillId="2" borderId="4" xfId="0" applyNumberFormat="1" applyFont="1" applyFill="1" applyBorder="1" applyAlignment="1">
      <alignment horizontal="right" vertical="center"/>
    </xf>
    <xf numFmtId="183" fontId="6" fillId="2" borderId="28" xfId="0" applyNumberFormat="1" applyFont="1" applyFill="1" applyBorder="1" applyAlignment="1">
      <alignment horizontal="right" vertical="center"/>
    </xf>
    <xf numFmtId="183" fontId="6" fillId="2" borderId="1" xfId="0" applyNumberFormat="1" applyFont="1" applyFill="1" applyBorder="1" applyAlignment="1">
      <alignment horizontal="right" vertical="center"/>
    </xf>
    <xf numFmtId="183" fontId="6" fillId="2" borderId="14" xfId="0" applyNumberFormat="1" applyFont="1" applyFill="1" applyBorder="1" applyAlignment="1">
      <alignment horizontal="right" vertical="center"/>
    </xf>
    <xf numFmtId="182" fontId="7" fillId="2" borderId="50" xfId="0" applyNumberFormat="1" applyFont="1" applyFill="1" applyBorder="1" applyAlignment="1">
      <alignment horizontal="right" vertical="center"/>
    </xf>
    <xf numFmtId="182" fontId="7" fillId="2" borderId="28" xfId="0" applyNumberFormat="1" applyFont="1" applyFill="1" applyBorder="1" applyAlignment="1">
      <alignment horizontal="right" vertical="center"/>
    </xf>
    <xf numFmtId="0" fontId="6" fillId="3" borderId="51"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6" fillId="3" borderId="52"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56" xfId="0" applyFont="1" applyFill="1" applyBorder="1" applyAlignment="1" applyProtection="1">
      <alignment horizontal="center" vertical="center"/>
      <protection locked="0"/>
    </xf>
    <xf numFmtId="0" fontId="6" fillId="3" borderId="57" xfId="0" applyFont="1" applyFill="1" applyBorder="1" applyAlignment="1" applyProtection="1">
      <alignment horizontal="center" vertical="center"/>
      <protection locked="0"/>
    </xf>
    <xf numFmtId="0" fontId="6" fillId="3" borderId="58" xfId="0" applyFont="1" applyFill="1" applyBorder="1" applyAlignment="1" applyProtection="1">
      <alignment horizontal="center" vertical="center"/>
      <protection locked="0"/>
    </xf>
    <xf numFmtId="0" fontId="6" fillId="3" borderId="59" xfId="0" applyFont="1" applyFill="1" applyBorder="1" applyAlignment="1" applyProtection="1">
      <alignment horizontal="center" vertical="center"/>
      <protection locked="0"/>
    </xf>
    <xf numFmtId="182" fontId="7" fillId="2" borderId="60" xfId="0" applyNumberFormat="1" applyFont="1" applyFill="1" applyBorder="1" applyAlignment="1">
      <alignment horizontal="right" vertical="center"/>
    </xf>
    <xf numFmtId="0" fontId="6" fillId="2" borderId="4" xfId="0" applyFont="1" applyFill="1" applyBorder="1" applyAlignment="1">
      <alignment horizontal="right" vertical="center"/>
    </xf>
    <xf numFmtId="0" fontId="4" fillId="0" borderId="0" xfId="0" applyFont="1" applyAlignment="1">
      <alignment horizontal="distributed" vertical="center" wrapText="1" shrinkToFit="1"/>
    </xf>
    <xf numFmtId="180" fontId="3" fillId="2" borderId="28" xfId="0" applyNumberFormat="1" applyFont="1" applyFill="1" applyBorder="1">
      <alignment vertical="center"/>
    </xf>
    <xf numFmtId="0" fontId="6" fillId="0" borderId="3" xfId="0" applyFont="1" applyBorder="1">
      <alignment vertical="center"/>
    </xf>
    <xf numFmtId="0" fontId="6" fillId="0" borderId="3" xfId="1" applyFont="1" applyBorder="1" applyAlignment="1">
      <alignment horizontal="distributed" vertical="distributed" wrapText="1"/>
    </xf>
    <xf numFmtId="182" fontId="7" fillId="2" borderId="4" xfId="1" applyNumberFormat="1" applyFont="1" applyFill="1" applyBorder="1" applyAlignment="1">
      <alignment horizontal="right" vertical="center"/>
    </xf>
    <xf numFmtId="178" fontId="6" fillId="2" borderId="30" xfId="0" applyNumberFormat="1" applyFont="1" applyFill="1" applyBorder="1" applyAlignment="1">
      <alignment horizontal="right" vertical="center"/>
    </xf>
    <xf numFmtId="0" fontId="6" fillId="0" borderId="45"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3" fillId="2" borderId="5" xfId="0" applyFont="1" applyFill="1" applyBorder="1" applyAlignment="1">
      <alignment horizontal="center" vertical="center" wrapText="1"/>
    </xf>
    <xf numFmtId="0" fontId="7" fillId="3" borderId="1" xfId="0" applyFont="1" applyFill="1" applyBorder="1" applyAlignment="1">
      <alignment horizontal="right" vertical="center"/>
    </xf>
    <xf numFmtId="182" fontId="7" fillId="2" borderId="5" xfId="1" applyNumberFormat="1" applyFont="1" applyFill="1" applyBorder="1" applyAlignment="1">
      <alignment horizontal="right" vertical="center"/>
    </xf>
    <xf numFmtId="0" fontId="3" fillId="3" borderId="1" xfId="0" applyFont="1" applyFill="1" applyBorder="1" applyProtection="1">
      <alignment vertical="center"/>
      <protection locked="0"/>
    </xf>
    <xf numFmtId="180" fontId="3" fillId="3" borderId="3" xfId="0" applyNumberFormat="1" applyFont="1" applyFill="1" applyBorder="1" applyProtection="1">
      <alignment vertical="center"/>
      <protection locked="0"/>
    </xf>
    <xf numFmtId="0" fontId="3" fillId="3" borderId="5" xfId="0" applyFont="1" applyFill="1" applyBorder="1" applyProtection="1">
      <alignment vertical="center"/>
      <protection locked="0"/>
    </xf>
    <xf numFmtId="0" fontId="6" fillId="3" borderId="4" xfId="0" applyFont="1" applyFill="1" applyBorder="1" applyAlignment="1" applyProtection="1">
      <alignment horizontal="right" vertical="center"/>
      <protection locked="0"/>
    </xf>
    <xf numFmtId="0" fontId="6" fillId="3" borderId="22" xfId="1" applyFont="1" applyFill="1" applyBorder="1" applyAlignment="1" applyProtection="1">
      <alignment horizontal="center" vertical="center"/>
      <protection locked="0"/>
    </xf>
    <xf numFmtId="0" fontId="6" fillId="3" borderId="29" xfId="1" applyFont="1" applyFill="1" applyBorder="1" applyAlignment="1" applyProtection="1">
      <alignment horizontal="center" vertical="center"/>
      <protection locked="0"/>
    </xf>
    <xf numFmtId="0" fontId="6" fillId="3" borderId="30" xfId="1" applyFont="1" applyFill="1" applyBorder="1" applyAlignment="1" applyProtection="1">
      <alignment horizontal="center" vertical="center"/>
      <protection locked="0"/>
    </xf>
    <xf numFmtId="0" fontId="6" fillId="3" borderId="31" xfId="1" applyFont="1" applyFill="1" applyBorder="1" applyAlignment="1" applyProtection="1">
      <alignment horizontal="center" vertical="center"/>
      <protection locked="0"/>
    </xf>
    <xf numFmtId="0" fontId="6" fillId="3" borderId="35" xfId="1" applyFont="1" applyFill="1" applyBorder="1" applyAlignment="1" applyProtection="1">
      <alignment horizontal="center" vertical="center"/>
      <protection locked="0"/>
    </xf>
    <xf numFmtId="9" fontId="3" fillId="0" borderId="0" xfId="0" applyNumberFormat="1" applyFont="1" applyAlignment="1">
      <alignment horizontal="left" vertical="center"/>
    </xf>
    <xf numFmtId="177" fontId="3" fillId="0" borderId="10" xfId="0" applyNumberFormat="1" applyFont="1" applyBorder="1">
      <alignment vertical="center"/>
    </xf>
    <xf numFmtId="0" fontId="3" fillId="3" borderId="5" xfId="0" applyFont="1" applyFill="1" applyBorder="1" applyAlignment="1" applyProtection="1">
      <alignment horizontal="center" vertical="center" shrinkToFit="1"/>
      <protection locked="0"/>
    </xf>
    <xf numFmtId="0" fontId="3" fillId="3" borderId="3" xfId="0" applyFont="1" applyFill="1" applyBorder="1" applyAlignment="1" applyProtection="1">
      <alignment vertical="center" shrinkToFit="1"/>
      <protection locked="0"/>
    </xf>
    <xf numFmtId="0" fontId="6" fillId="0" borderId="27" xfId="0" applyFont="1" applyBorder="1" applyAlignment="1">
      <alignment horizontal="distributed" vertical="center"/>
    </xf>
    <xf numFmtId="0" fontId="6" fillId="0" borderId="33" xfId="0" applyFont="1" applyBorder="1" applyAlignment="1">
      <alignment horizontal="distributed" vertical="center"/>
    </xf>
    <xf numFmtId="183" fontId="6" fillId="2" borderId="32" xfId="0" applyNumberFormat="1" applyFont="1" applyFill="1" applyBorder="1" applyAlignment="1">
      <alignment horizontal="right" vertical="center"/>
    </xf>
    <xf numFmtId="0" fontId="6" fillId="0" borderId="14" xfId="0" applyFont="1" applyBorder="1" applyAlignment="1">
      <alignment horizontal="distributed" vertical="center"/>
    </xf>
    <xf numFmtId="0" fontId="6" fillId="0" borderId="61" xfId="0" applyFont="1" applyBorder="1" applyAlignment="1">
      <alignment horizontal="distributed" vertical="center"/>
    </xf>
    <xf numFmtId="183" fontId="6" fillId="0" borderId="0" xfId="0" applyNumberFormat="1" applyFont="1" applyAlignment="1">
      <alignment horizontal="right" vertical="center"/>
    </xf>
    <xf numFmtId="0" fontId="6" fillId="5" borderId="15" xfId="0" applyFont="1" applyFill="1" applyBorder="1" applyAlignment="1" applyProtection="1">
      <alignment horizontal="center" vertical="center"/>
      <protection locked="0"/>
    </xf>
    <xf numFmtId="0" fontId="6" fillId="5" borderId="49" xfId="0" applyFont="1" applyFill="1" applyBorder="1" applyAlignment="1" applyProtection="1">
      <alignment horizontal="center" vertical="center"/>
      <protection locked="0"/>
    </xf>
    <xf numFmtId="0" fontId="6" fillId="5" borderId="18" xfId="0" applyFont="1" applyFill="1" applyBorder="1" applyAlignment="1" applyProtection="1">
      <alignment horizontal="center" vertical="center"/>
      <protection locked="0"/>
    </xf>
    <xf numFmtId="0" fontId="6" fillId="5" borderId="65" xfId="0" applyFont="1" applyFill="1" applyBorder="1" applyAlignment="1" applyProtection="1">
      <alignment horizontal="center" vertical="center"/>
      <protection locked="0"/>
    </xf>
    <xf numFmtId="0" fontId="6" fillId="5" borderId="24" xfId="0" applyFont="1" applyFill="1" applyBorder="1" applyAlignment="1" applyProtection="1">
      <alignment horizontal="center" vertical="center"/>
      <protection locked="0"/>
    </xf>
    <xf numFmtId="0" fontId="6" fillId="5" borderId="44" xfId="0" applyFont="1" applyFill="1" applyBorder="1" applyAlignment="1" applyProtection="1">
      <alignment horizontal="center" vertical="center"/>
      <protection locked="0"/>
    </xf>
    <xf numFmtId="0" fontId="6" fillId="5" borderId="42" xfId="0" applyFont="1" applyFill="1" applyBorder="1" applyAlignment="1" applyProtection="1">
      <alignment horizontal="center" vertical="center"/>
      <protection locked="0"/>
    </xf>
    <xf numFmtId="0" fontId="6" fillId="5" borderId="67" xfId="0" applyFont="1" applyFill="1" applyBorder="1" applyAlignment="1" applyProtection="1">
      <alignment horizontal="center" vertical="center"/>
      <protection locked="0"/>
    </xf>
    <xf numFmtId="0" fontId="6" fillId="5" borderId="41" xfId="0" applyFont="1" applyFill="1" applyBorder="1" applyAlignment="1" applyProtection="1">
      <alignment horizontal="center" vertical="center"/>
      <protection locked="0"/>
    </xf>
    <xf numFmtId="0" fontId="6" fillId="5" borderId="13" xfId="0" applyFont="1" applyFill="1" applyBorder="1" applyAlignment="1" applyProtection="1">
      <alignment horizontal="center" vertical="center"/>
      <protection locked="0"/>
    </xf>
    <xf numFmtId="0" fontId="6" fillId="5" borderId="16" xfId="0" applyFont="1" applyFill="1" applyBorder="1" applyAlignment="1" applyProtection="1">
      <alignment horizontal="center" vertical="center"/>
      <protection locked="0"/>
    </xf>
    <xf numFmtId="0" fontId="6" fillId="5" borderId="17" xfId="0" applyFont="1" applyFill="1" applyBorder="1" applyAlignment="1" applyProtection="1">
      <alignment horizontal="center" vertical="center"/>
      <protection locked="0"/>
    </xf>
    <xf numFmtId="0" fontId="6" fillId="5" borderId="45" xfId="0" applyFont="1" applyFill="1" applyBorder="1" applyAlignment="1" applyProtection="1">
      <alignment horizontal="center" vertical="center"/>
      <protection locked="0"/>
    </xf>
    <xf numFmtId="0" fontId="6" fillId="5" borderId="26" xfId="0" applyFont="1" applyFill="1" applyBorder="1" applyAlignment="1" applyProtection="1">
      <alignment horizontal="center" vertical="center"/>
      <protection locked="0"/>
    </xf>
    <xf numFmtId="0" fontId="6" fillId="5" borderId="46" xfId="0" applyFont="1" applyFill="1" applyBorder="1" applyAlignment="1" applyProtection="1">
      <alignment horizontal="center" vertical="center"/>
      <protection locked="0"/>
    </xf>
    <xf numFmtId="0" fontId="6" fillId="5" borderId="48" xfId="0" applyFont="1" applyFill="1" applyBorder="1" applyAlignment="1" applyProtection="1">
      <alignment horizontal="center" vertical="center"/>
      <protection locked="0"/>
    </xf>
    <xf numFmtId="0" fontId="6" fillId="5" borderId="22" xfId="1" applyFont="1" applyFill="1" applyBorder="1" applyAlignment="1" applyProtection="1">
      <alignment horizontal="center" vertical="center"/>
      <protection locked="0"/>
    </xf>
    <xf numFmtId="0" fontId="6" fillId="5" borderId="29" xfId="1" applyFont="1" applyFill="1" applyBorder="1" applyAlignment="1" applyProtection="1">
      <alignment horizontal="center" vertical="center"/>
      <protection locked="0"/>
    </xf>
    <xf numFmtId="0" fontId="6" fillId="5" borderId="30" xfId="1" applyFont="1" applyFill="1" applyBorder="1" applyAlignment="1" applyProtection="1">
      <alignment horizontal="center" vertical="center"/>
      <protection locked="0"/>
    </xf>
    <xf numFmtId="0" fontId="6" fillId="5" borderId="31" xfId="1" applyFont="1" applyFill="1" applyBorder="1" applyAlignment="1" applyProtection="1">
      <alignment horizontal="center" vertical="center"/>
      <protection locked="0"/>
    </xf>
    <xf numFmtId="0" fontId="6" fillId="5" borderId="35" xfId="1" applyFont="1" applyFill="1" applyBorder="1" applyAlignment="1" applyProtection="1">
      <alignment horizontal="center" vertical="center"/>
      <protection locked="0"/>
    </xf>
    <xf numFmtId="0" fontId="15" fillId="0" borderId="0" xfId="0" applyFont="1" applyAlignment="1">
      <alignment horizontal="left" vertical="center"/>
    </xf>
    <xf numFmtId="0" fontId="11" fillId="0" borderId="7" xfId="0" applyFont="1" applyBorder="1" applyProtection="1">
      <alignment vertical="center"/>
      <protection locked="0"/>
    </xf>
    <xf numFmtId="0" fontId="11" fillId="0" borderId="7" xfId="0" applyFont="1" applyBorder="1">
      <alignment vertical="center"/>
    </xf>
    <xf numFmtId="0" fontId="0" fillId="0" borderId="13" xfId="0" applyBorder="1">
      <alignment vertical="center"/>
    </xf>
    <xf numFmtId="0" fontId="6" fillId="5" borderId="25" xfId="0" applyFont="1" applyFill="1" applyBorder="1" applyAlignment="1" applyProtection="1">
      <alignment horizontal="center" vertical="center"/>
      <protection locked="0"/>
    </xf>
    <xf numFmtId="0" fontId="6" fillId="5" borderId="68" xfId="0" applyFont="1" applyFill="1" applyBorder="1" applyAlignment="1" applyProtection="1">
      <alignment horizontal="center" vertical="center"/>
      <protection locked="0"/>
    </xf>
    <xf numFmtId="0" fontId="4" fillId="0" borderId="0" xfId="0" applyFont="1">
      <alignment vertical="center"/>
    </xf>
    <xf numFmtId="0" fontId="17" fillId="0" borderId="13" xfId="0" applyFont="1" applyBorder="1">
      <alignment vertical="center"/>
    </xf>
    <xf numFmtId="0" fontId="4" fillId="0" borderId="13" xfId="0" applyFont="1" applyBorder="1">
      <alignment vertical="center"/>
    </xf>
    <xf numFmtId="0" fontId="17" fillId="0" borderId="13" xfId="0" applyFont="1" applyBorder="1" applyAlignment="1">
      <alignment vertical="center" wrapText="1"/>
    </xf>
    <xf numFmtId="0" fontId="18" fillId="0" borderId="13" xfId="0" applyFont="1" applyBorder="1" applyAlignment="1">
      <alignment vertical="center" wrapText="1"/>
    </xf>
    <xf numFmtId="0" fontId="4" fillId="6" borderId="13" xfId="0" applyFont="1" applyFill="1" applyBorder="1">
      <alignment vertical="center"/>
    </xf>
    <xf numFmtId="185" fontId="4" fillId="6" borderId="13" xfId="0" applyNumberFormat="1" applyFont="1" applyFill="1" applyBorder="1">
      <alignment vertical="center"/>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177" fontId="3" fillId="0" borderId="0" xfId="0" applyNumberFormat="1" applyFont="1" applyAlignment="1" applyProtection="1">
      <alignment horizontal="right" vertical="center"/>
      <protection locked="0"/>
    </xf>
    <xf numFmtId="177" fontId="3" fillId="0" borderId="0" xfId="0" applyNumberFormat="1" applyFont="1" applyAlignment="1">
      <alignment horizontal="right" vertical="center"/>
    </xf>
    <xf numFmtId="178" fontId="3" fillId="0" borderId="0" xfId="0" applyNumberFormat="1" applyFont="1" applyAlignment="1">
      <alignment horizontal="right" vertical="center"/>
    </xf>
    <xf numFmtId="177" fontId="3" fillId="2" borderId="3" xfId="0" applyNumberFormat="1" applyFont="1" applyFill="1" applyBorder="1">
      <alignment vertical="center"/>
    </xf>
    <xf numFmtId="177" fontId="3" fillId="2" borderId="4" xfId="0" applyNumberFormat="1" applyFont="1" applyFill="1" applyBorder="1">
      <alignment vertical="center"/>
    </xf>
    <xf numFmtId="177" fontId="3" fillId="2" borderId="3" xfId="0" applyNumberFormat="1" applyFont="1" applyFill="1" applyBorder="1" applyAlignment="1">
      <alignment horizontal="right" vertical="center"/>
    </xf>
    <xf numFmtId="177" fontId="3" fillId="2" borderId="4" xfId="0" applyNumberFormat="1" applyFont="1" applyFill="1" applyBorder="1" applyAlignment="1">
      <alignment horizontal="right" vertical="center"/>
    </xf>
    <xf numFmtId="177" fontId="3" fillId="2" borderId="0" xfId="0" applyNumberFormat="1" applyFont="1" applyFill="1">
      <alignment vertical="center"/>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177" fontId="3" fillId="0" borderId="0" xfId="0" applyNumberFormat="1" applyFont="1">
      <alignment vertical="center"/>
    </xf>
    <xf numFmtId="0" fontId="3" fillId="4" borderId="12" xfId="0" applyFont="1" applyFill="1" applyBorder="1" applyAlignment="1">
      <alignment horizontal="center" vertical="center"/>
    </xf>
    <xf numFmtId="0" fontId="3" fillId="2" borderId="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76" fontId="3" fillId="2" borderId="3"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177" fontId="3" fillId="2" borderId="11" xfId="0" applyNumberFormat="1" applyFont="1" applyFill="1" applyBorder="1">
      <alignment vertical="center"/>
    </xf>
    <xf numFmtId="0" fontId="3" fillId="2" borderId="12" xfId="0" applyFont="1" applyFill="1" applyBorder="1">
      <alignment vertical="center"/>
    </xf>
    <xf numFmtId="0" fontId="3" fillId="2" borderId="5" xfId="0" applyFont="1" applyFill="1" applyBorder="1">
      <alignment vertical="center"/>
    </xf>
    <xf numFmtId="0" fontId="0" fillId="0" borderId="2" xfId="0" applyBorder="1">
      <alignment vertical="center"/>
    </xf>
    <xf numFmtId="0" fontId="0" fillId="0" borderId="4" xfId="0" applyBorder="1">
      <alignment vertical="center"/>
    </xf>
    <xf numFmtId="0" fontId="3" fillId="0" borderId="28"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28" xfId="0" applyFont="1" applyBorder="1" applyAlignment="1">
      <alignment horizontal="center" vertical="distributed" textRotation="255" shrinkToFit="1"/>
    </xf>
    <xf numFmtId="0" fontId="4" fillId="0" borderId="61" xfId="0" applyFont="1" applyBorder="1" applyAlignment="1">
      <alignment horizontal="center" vertical="distributed" textRotation="255" shrinkToFit="1"/>
    </xf>
    <xf numFmtId="0" fontId="4" fillId="0" borderId="14" xfId="0" applyFont="1" applyBorder="1" applyAlignment="1">
      <alignment horizontal="center" vertical="distributed" textRotation="255" shrinkToFit="1"/>
    </xf>
    <xf numFmtId="0" fontId="6" fillId="0" borderId="28" xfId="0" applyFont="1" applyBorder="1" applyAlignment="1">
      <alignment horizontal="center" vertical="distributed" textRotation="255" shrinkToFit="1"/>
    </xf>
    <xf numFmtId="0" fontId="6" fillId="0" borderId="61" xfId="0" applyFont="1" applyBorder="1" applyAlignment="1">
      <alignment horizontal="center" vertical="distributed" textRotation="255" shrinkToFit="1"/>
    </xf>
    <xf numFmtId="0" fontId="6" fillId="0" borderId="14" xfId="0" applyFont="1" applyBorder="1" applyAlignment="1">
      <alignment horizontal="center" vertical="distributed" textRotation="255" shrinkToFit="1"/>
    </xf>
    <xf numFmtId="177" fontId="3" fillId="2" borderId="2" xfId="0" applyNumberFormat="1" applyFont="1" applyFill="1" applyBorder="1">
      <alignment vertical="center"/>
    </xf>
    <xf numFmtId="0" fontId="3" fillId="3" borderId="3" xfId="0"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0" borderId="4" xfId="0" applyBorder="1" applyAlignment="1">
      <alignment horizontal="center" vertical="center" wrapText="1"/>
    </xf>
    <xf numFmtId="0" fontId="3" fillId="3" borderId="3" xfId="0" applyFont="1" applyFill="1" applyBorder="1" applyProtection="1">
      <alignment vertical="center"/>
      <protection locked="0"/>
    </xf>
    <xf numFmtId="0" fontId="3" fillId="3" borderId="2" xfId="0" applyFont="1" applyFill="1" applyBorder="1" applyProtection="1">
      <alignment vertical="center"/>
      <protection locked="0"/>
    </xf>
    <xf numFmtId="0" fontId="3" fillId="3" borderId="4" xfId="0" applyFont="1" applyFill="1" applyBorder="1" applyProtection="1">
      <alignment vertical="center"/>
      <protection locked="0"/>
    </xf>
    <xf numFmtId="0" fontId="3" fillId="0" borderId="28" xfId="0" applyFont="1" applyBorder="1" applyAlignment="1">
      <alignment horizontal="distributed" vertical="center" wrapText="1"/>
    </xf>
    <xf numFmtId="0" fontId="3" fillId="0" borderId="61" xfId="0" applyFont="1" applyBorder="1" applyAlignment="1">
      <alignment horizontal="distributed" vertical="center" wrapText="1"/>
    </xf>
    <xf numFmtId="0" fontId="3" fillId="0" borderId="14" xfId="0" applyFont="1" applyBorder="1" applyAlignment="1">
      <alignment horizontal="distributed" vertical="center" wrapText="1"/>
    </xf>
    <xf numFmtId="0" fontId="6" fillId="0" borderId="0" xfId="0" applyFont="1" applyAlignment="1">
      <alignment horizontal="center" vertical="center"/>
    </xf>
    <xf numFmtId="0" fontId="6" fillId="0" borderId="10" xfId="0"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8" xfId="0" applyFont="1" applyFill="1" applyBorder="1" applyAlignment="1">
      <alignment horizontal="right" vertical="center"/>
    </xf>
    <xf numFmtId="0" fontId="6" fillId="2" borderId="5" xfId="0" applyFont="1" applyFill="1" applyBorder="1" applyAlignment="1">
      <alignment horizontal="right" vertical="center"/>
    </xf>
    <xf numFmtId="182" fontId="4" fillId="0" borderId="28" xfId="0" applyNumberFormat="1" applyFont="1" applyBorder="1" applyAlignment="1">
      <alignment horizontal="center" vertical="center" wrapText="1" shrinkToFit="1"/>
    </xf>
    <xf numFmtId="182" fontId="4" fillId="0" borderId="14" xfId="0" applyNumberFormat="1" applyFont="1" applyBorder="1" applyAlignment="1">
      <alignment horizontal="center" vertical="center" shrinkToFit="1"/>
    </xf>
    <xf numFmtId="0" fontId="6" fillId="2" borderId="3"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11" fillId="4" borderId="64" xfId="0" applyFont="1" applyFill="1" applyBorder="1" applyAlignment="1" applyProtection="1">
      <alignment horizontal="center" vertical="center"/>
      <protection locked="0"/>
    </xf>
    <xf numFmtId="0" fontId="11" fillId="0" borderId="64"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14" xfId="0" applyFont="1" applyBorder="1" applyAlignment="1">
      <alignment horizontal="center" vertical="center"/>
    </xf>
    <xf numFmtId="0" fontId="6" fillId="0" borderId="58" xfId="0" applyFont="1" applyBorder="1" applyAlignment="1">
      <alignment horizontal="distributed" vertical="center" wrapText="1"/>
    </xf>
    <xf numFmtId="0" fontId="6" fillId="0" borderId="63" xfId="0" applyFont="1" applyBorder="1" applyAlignment="1">
      <alignment horizontal="distributed" vertical="center" wrapText="1"/>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2" borderId="57" xfId="0" applyFont="1" applyFill="1" applyBorder="1" applyAlignment="1">
      <alignment horizontal="right" vertical="center"/>
    </xf>
    <xf numFmtId="0" fontId="6" fillId="2" borderId="62" xfId="0" applyFont="1" applyFill="1" applyBorder="1" applyAlignment="1">
      <alignment horizontal="right" vertical="center"/>
    </xf>
    <xf numFmtId="182" fontId="4" fillId="0" borderId="14" xfId="0" applyNumberFormat="1" applyFont="1" applyBorder="1" applyAlignment="1">
      <alignment horizontal="center" vertical="center" wrapText="1" shrinkToFit="1"/>
    </xf>
    <xf numFmtId="0" fontId="11" fillId="4" borderId="65" xfId="0" applyFont="1" applyFill="1" applyBorder="1" applyAlignment="1" applyProtection="1">
      <alignment horizontal="center" vertical="center"/>
      <protection locked="0"/>
    </xf>
    <xf numFmtId="0" fontId="12" fillId="0" borderId="16" xfId="0" applyFont="1" applyBorder="1" applyAlignment="1">
      <alignment horizontal="distributed" vertical="center" wrapText="1"/>
    </xf>
    <xf numFmtId="0" fontId="12" fillId="0" borderId="45" xfId="0" applyFont="1" applyBorder="1" applyAlignment="1">
      <alignment horizontal="distributed" vertical="center" wrapText="1"/>
    </xf>
    <xf numFmtId="181" fontId="6" fillId="2" borderId="18" xfId="0" applyNumberFormat="1" applyFont="1" applyFill="1" applyBorder="1" applyAlignment="1">
      <alignment horizontal="right" vertical="center"/>
    </xf>
    <xf numFmtId="181" fontId="6" fillId="2" borderId="46" xfId="0" applyNumberFormat="1" applyFont="1" applyFill="1" applyBorder="1" applyAlignment="1">
      <alignment horizontal="right" vertical="center"/>
    </xf>
    <xf numFmtId="0" fontId="4" fillId="0" borderId="44" xfId="0" applyFont="1" applyBorder="1" applyAlignment="1">
      <alignment horizontal="center" vertical="center" wrapText="1"/>
    </xf>
    <xf numFmtId="0" fontId="4" fillId="0" borderId="42" xfId="0" applyFont="1" applyBorder="1" applyAlignment="1">
      <alignment horizontal="center" vertical="center" wrapText="1"/>
    </xf>
    <xf numFmtId="182" fontId="6" fillId="0" borderId="61" xfId="0" applyNumberFormat="1" applyFont="1" applyBorder="1" applyAlignment="1">
      <alignment horizontal="center" vertical="center"/>
    </xf>
    <xf numFmtId="0" fontId="6" fillId="0" borderId="52"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38" xfId="0" applyFont="1" applyBorder="1" applyAlignment="1">
      <alignment horizontal="center" vertical="center" wrapText="1"/>
    </xf>
    <xf numFmtId="0" fontId="6" fillId="2" borderId="57" xfId="0" applyFont="1" applyFill="1" applyBorder="1" applyAlignment="1">
      <alignment horizontal="center" vertical="center"/>
    </xf>
    <xf numFmtId="0" fontId="6" fillId="2" borderId="62" xfId="0" applyFont="1" applyFill="1" applyBorder="1" applyAlignment="1">
      <alignment horizontal="center" vertical="center"/>
    </xf>
    <xf numFmtId="0" fontId="6" fillId="0" borderId="58" xfId="0" applyFont="1" applyBorder="1" applyAlignment="1">
      <alignment horizontal="center" vertical="center" wrapText="1"/>
    </xf>
    <xf numFmtId="0" fontId="6" fillId="0" borderId="63" xfId="0" applyFont="1" applyBorder="1" applyAlignment="1">
      <alignment horizontal="center" vertical="center" wrapText="1"/>
    </xf>
  </cellXfs>
  <cellStyles count="2">
    <cellStyle name="標準" xfId="0" builtinId="0"/>
    <cellStyle name="標準_③-２加算様式（就労）_くりた作成分(１０月提示）指定申請関係様式（案）改訂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9"/>
  <sheetViews>
    <sheetView zoomScaleNormal="100" workbookViewId="0">
      <selection activeCell="G10" sqref="G10"/>
    </sheetView>
  </sheetViews>
  <sheetFormatPr defaultColWidth="9.33203125" defaultRowHeight="30" customHeight="1"/>
  <cols>
    <col min="1" max="2" width="19.44140625" style="2" customWidth="1"/>
    <col min="3" max="3" width="10.109375" style="2" customWidth="1"/>
    <col min="4" max="4" width="19.44140625" style="2" customWidth="1"/>
    <col min="5" max="6" width="12.44140625" style="2" customWidth="1"/>
    <col min="7" max="7" width="19.44140625" style="2" customWidth="1"/>
    <col min="8" max="8" width="24.109375" style="2" customWidth="1"/>
    <col min="9" max="9" width="10.109375" style="2" customWidth="1"/>
    <col min="10" max="10" width="19.44140625" style="2" customWidth="1"/>
    <col min="11" max="16384" width="9.33203125" style="2"/>
  </cols>
  <sheetData>
    <row r="1" spans="1:10" ht="25" customHeight="1" thickBot="1">
      <c r="A1" s="1" t="s">
        <v>48</v>
      </c>
      <c r="D1" s="3" t="s">
        <v>166</v>
      </c>
      <c r="E1" s="208"/>
      <c r="F1" s="210"/>
      <c r="G1" s="209"/>
    </row>
    <row r="2" spans="1:10" ht="5.15" customHeight="1" thickBot="1">
      <c r="A2" s="1"/>
    </row>
    <row r="3" spans="1:10" ht="5.15" hidden="1" customHeight="1">
      <c r="A3" s="1"/>
    </row>
    <row r="4" spans="1:10" ht="5.15" hidden="1" customHeight="1">
      <c r="A4" s="1"/>
    </row>
    <row r="5" spans="1:10" ht="5.15" hidden="1" customHeight="1" thickBot="1">
      <c r="A5" s="1"/>
    </row>
    <row r="6" spans="1:10" ht="30" customHeight="1" thickBot="1">
      <c r="A6" s="3" t="s">
        <v>1</v>
      </c>
      <c r="B6" s="208"/>
      <c r="C6" s="209"/>
      <c r="D6" s="3" t="s">
        <v>2</v>
      </c>
      <c r="E6" s="208"/>
      <c r="F6" s="210"/>
      <c r="G6" s="209"/>
      <c r="H6" s="47">
        <v>45748</v>
      </c>
      <c r="I6" s="2" t="s">
        <v>50</v>
      </c>
    </row>
    <row r="7" spans="1:10" ht="35.15" customHeight="1" thickBot="1">
      <c r="A7" s="37" t="s">
        <v>51</v>
      </c>
      <c r="B7" s="37" t="s">
        <v>52</v>
      </c>
      <c r="C7" s="37" t="s">
        <v>53</v>
      </c>
      <c r="D7" s="37" t="s">
        <v>54</v>
      </c>
      <c r="E7" s="37" t="s">
        <v>55</v>
      </c>
      <c r="F7" s="38" t="s">
        <v>56</v>
      </c>
      <c r="G7" s="38" t="s">
        <v>57</v>
      </c>
      <c r="H7" s="38" t="s">
        <v>58</v>
      </c>
      <c r="I7" s="38" t="s">
        <v>59</v>
      </c>
      <c r="J7" s="37" t="s">
        <v>60</v>
      </c>
    </row>
    <row r="8" spans="1:10" ht="30" customHeight="1" thickBot="1">
      <c r="A8" s="42"/>
      <c r="B8" s="43"/>
      <c r="C8" s="43"/>
      <c r="D8" s="44"/>
      <c r="E8" s="45"/>
      <c r="F8" s="45"/>
      <c r="G8" s="44"/>
      <c r="H8" s="46"/>
      <c r="I8" s="153" t="str">
        <f t="shared" ref="I8:I207" si="0">IF(H8="","",DATEDIF(H8,$H$6,"y"))</f>
        <v/>
      </c>
      <c r="J8" s="43"/>
    </row>
    <row r="9" spans="1:10" ht="30" customHeight="1" thickBot="1">
      <c r="A9" s="42"/>
      <c r="B9" s="43"/>
      <c r="C9" s="43"/>
      <c r="D9" s="44"/>
      <c r="E9" s="45"/>
      <c r="F9" s="45"/>
      <c r="G9" s="44"/>
      <c r="H9" s="46"/>
      <c r="I9" s="153" t="str">
        <f t="shared" si="0"/>
        <v/>
      </c>
      <c r="J9" s="43"/>
    </row>
    <row r="10" spans="1:10" ht="30" customHeight="1" thickBot="1">
      <c r="A10" s="42"/>
      <c r="B10" s="43"/>
      <c r="C10" s="43"/>
      <c r="D10" s="44"/>
      <c r="E10" s="45"/>
      <c r="F10" s="45"/>
      <c r="G10" s="44"/>
      <c r="H10" s="46"/>
      <c r="I10" s="153" t="str">
        <f t="shared" si="0"/>
        <v/>
      </c>
      <c r="J10" s="43"/>
    </row>
    <row r="11" spans="1:10" ht="30" customHeight="1" thickBot="1">
      <c r="A11" s="42"/>
      <c r="B11" s="43"/>
      <c r="C11" s="43"/>
      <c r="D11" s="44"/>
      <c r="E11" s="45"/>
      <c r="F11" s="45"/>
      <c r="G11" s="44"/>
      <c r="H11" s="46"/>
      <c r="I11" s="153" t="str">
        <f t="shared" si="0"/>
        <v/>
      </c>
      <c r="J11" s="43"/>
    </row>
    <row r="12" spans="1:10" ht="30" customHeight="1" thickBot="1">
      <c r="A12" s="42"/>
      <c r="B12" s="43"/>
      <c r="C12" s="43"/>
      <c r="D12" s="44"/>
      <c r="E12" s="45"/>
      <c r="F12" s="45"/>
      <c r="G12" s="44"/>
      <c r="H12" s="46"/>
      <c r="I12" s="153" t="str">
        <f t="shared" si="0"/>
        <v/>
      </c>
      <c r="J12" s="43"/>
    </row>
    <row r="13" spans="1:10" ht="30" customHeight="1" thickBot="1">
      <c r="A13" s="42"/>
      <c r="B13" s="43"/>
      <c r="C13" s="43"/>
      <c r="D13" s="44"/>
      <c r="E13" s="45"/>
      <c r="F13" s="45"/>
      <c r="G13" s="44"/>
      <c r="H13" s="46"/>
      <c r="I13" s="153" t="str">
        <f t="shared" si="0"/>
        <v/>
      </c>
      <c r="J13" s="43"/>
    </row>
    <row r="14" spans="1:10" ht="30" customHeight="1" thickBot="1">
      <c r="A14" s="42"/>
      <c r="B14" s="43"/>
      <c r="C14" s="43"/>
      <c r="D14" s="44"/>
      <c r="E14" s="45"/>
      <c r="F14" s="45"/>
      <c r="G14" s="44"/>
      <c r="H14" s="46"/>
      <c r="I14" s="153" t="str">
        <f t="shared" si="0"/>
        <v/>
      </c>
      <c r="J14" s="43"/>
    </row>
    <row r="15" spans="1:10" ht="30" customHeight="1" thickBot="1">
      <c r="A15" s="42"/>
      <c r="B15" s="43"/>
      <c r="C15" s="43"/>
      <c r="D15" s="44"/>
      <c r="E15" s="45"/>
      <c r="F15" s="45"/>
      <c r="G15" s="44"/>
      <c r="H15" s="46"/>
      <c r="I15" s="153" t="str">
        <f t="shared" si="0"/>
        <v/>
      </c>
      <c r="J15" s="43"/>
    </row>
    <row r="16" spans="1:10" ht="30" customHeight="1" thickBot="1">
      <c r="A16" s="42"/>
      <c r="B16" s="43"/>
      <c r="C16" s="43"/>
      <c r="D16" s="44"/>
      <c r="E16" s="45"/>
      <c r="F16" s="45"/>
      <c r="G16" s="44"/>
      <c r="H16" s="46"/>
      <c r="I16" s="153" t="str">
        <f t="shared" si="0"/>
        <v/>
      </c>
      <c r="J16" s="43"/>
    </row>
    <row r="17" spans="1:10" ht="30" customHeight="1" thickBot="1">
      <c r="A17" s="42"/>
      <c r="B17" s="43"/>
      <c r="C17" s="43"/>
      <c r="D17" s="44"/>
      <c r="E17" s="45"/>
      <c r="F17" s="45"/>
      <c r="G17" s="44"/>
      <c r="H17" s="46"/>
      <c r="I17" s="153" t="str">
        <f t="shared" si="0"/>
        <v/>
      </c>
      <c r="J17" s="43"/>
    </row>
    <row r="18" spans="1:10" ht="30" customHeight="1" thickBot="1">
      <c r="A18" s="42"/>
      <c r="B18" s="43"/>
      <c r="C18" s="43"/>
      <c r="D18" s="44"/>
      <c r="E18" s="45"/>
      <c r="F18" s="45"/>
      <c r="G18" s="44"/>
      <c r="H18" s="46"/>
      <c r="I18" s="153" t="str">
        <f t="shared" si="0"/>
        <v/>
      </c>
      <c r="J18" s="43"/>
    </row>
    <row r="19" spans="1:10" ht="30" customHeight="1" thickBot="1">
      <c r="A19" s="42"/>
      <c r="B19" s="43"/>
      <c r="C19" s="43"/>
      <c r="D19" s="44"/>
      <c r="E19" s="45"/>
      <c r="F19" s="45"/>
      <c r="G19" s="44"/>
      <c r="H19" s="46"/>
      <c r="I19" s="153" t="str">
        <f t="shared" si="0"/>
        <v/>
      </c>
      <c r="J19" s="43"/>
    </row>
    <row r="20" spans="1:10" ht="30" customHeight="1" thickBot="1">
      <c r="A20" s="42"/>
      <c r="B20" s="43"/>
      <c r="C20" s="43"/>
      <c r="D20" s="44"/>
      <c r="E20" s="45"/>
      <c r="F20" s="45"/>
      <c r="G20" s="44"/>
      <c r="H20" s="46"/>
      <c r="I20" s="153" t="str">
        <f t="shared" si="0"/>
        <v/>
      </c>
      <c r="J20" s="43"/>
    </row>
    <row r="21" spans="1:10" ht="30" customHeight="1" thickBot="1">
      <c r="A21" s="42"/>
      <c r="B21" s="43"/>
      <c r="C21" s="43"/>
      <c r="D21" s="44"/>
      <c r="E21" s="45"/>
      <c r="F21" s="45"/>
      <c r="G21" s="44"/>
      <c r="H21" s="46"/>
      <c r="I21" s="153" t="str">
        <f t="shared" si="0"/>
        <v/>
      </c>
      <c r="J21" s="43"/>
    </row>
    <row r="22" spans="1:10" ht="30" hidden="1" customHeight="1" thickBot="1">
      <c r="A22" s="42"/>
      <c r="B22" s="43"/>
      <c r="C22" s="43"/>
      <c r="D22" s="44"/>
      <c r="E22" s="45"/>
      <c r="F22" s="45"/>
      <c r="G22" s="44"/>
      <c r="H22" s="46"/>
      <c r="I22" s="39" t="str">
        <f t="shared" si="0"/>
        <v/>
      </c>
      <c r="J22" s="43"/>
    </row>
    <row r="23" spans="1:10" ht="30" hidden="1" customHeight="1" thickBot="1">
      <c r="A23" s="42"/>
      <c r="B23" s="43"/>
      <c r="C23" s="43"/>
      <c r="D23" s="44"/>
      <c r="E23" s="45"/>
      <c r="F23" s="45"/>
      <c r="G23" s="44"/>
      <c r="H23" s="46"/>
      <c r="I23" s="39" t="str">
        <f t="shared" si="0"/>
        <v/>
      </c>
      <c r="J23" s="43"/>
    </row>
    <row r="24" spans="1:10" ht="30" hidden="1" customHeight="1" thickBot="1">
      <c r="A24" s="42"/>
      <c r="B24" s="43"/>
      <c r="C24" s="43"/>
      <c r="D24" s="44"/>
      <c r="E24" s="45"/>
      <c r="F24" s="45"/>
      <c r="G24" s="44"/>
      <c r="H24" s="46"/>
      <c r="I24" s="39" t="str">
        <f t="shared" si="0"/>
        <v/>
      </c>
      <c r="J24" s="43"/>
    </row>
    <row r="25" spans="1:10" ht="30" hidden="1" customHeight="1" thickBot="1">
      <c r="A25" s="42"/>
      <c r="B25" s="43"/>
      <c r="C25" s="43"/>
      <c r="D25" s="44"/>
      <c r="E25" s="45"/>
      <c r="F25" s="45"/>
      <c r="G25" s="44"/>
      <c r="H25" s="46"/>
      <c r="I25" s="39" t="str">
        <f t="shared" si="0"/>
        <v/>
      </c>
      <c r="J25" s="43"/>
    </row>
    <row r="26" spans="1:10" ht="30" hidden="1" customHeight="1" thickBot="1">
      <c r="A26" s="42"/>
      <c r="B26" s="43"/>
      <c r="C26" s="43"/>
      <c r="D26" s="44"/>
      <c r="E26" s="45"/>
      <c r="F26" s="45"/>
      <c r="G26" s="44"/>
      <c r="H26" s="46"/>
      <c r="I26" s="39" t="str">
        <f t="shared" si="0"/>
        <v/>
      </c>
      <c r="J26" s="43"/>
    </row>
    <row r="27" spans="1:10" ht="30" hidden="1" customHeight="1" thickBot="1">
      <c r="A27" s="42"/>
      <c r="B27" s="43"/>
      <c r="C27" s="43"/>
      <c r="D27" s="44"/>
      <c r="E27" s="45"/>
      <c r="F27" s="45"/>
      <c r="G27" s="44"/>
      <c r="H27" s="46"/>
      <c r="I27" s="39" t="str">
        <f t="shared" si="0"/>
        <v/>
      </c>
      <c r="J27" s="43"/>
    </row>
    <row r="28" spans="1:10" ht="30" hidden="1" customHeight="1" thickBot="1">
      <c r="A28" s="42"/>
      <c r="B28" s="43"/>
      <c r="C28" s="43"/>
      <c r="D28" s="44"/>
      <c r="E28" s="45"/>
      <c r="F28" s="45"/>
      <c r="G28" s="44"/>
      <c r="H28" s="46"/>
      <c r="I28" s="39" t="str">
        <f t="shared" si="0"/>
        <v/>
      </c>
      <c r="J28" s="43"/>
    </row>
    <row r="29" spans="1:10" ht="30" hidden="1" customHeight="1" thickBot="1">
      <c r="A29" s="42"/>
      <c r="B29" s="43"/>
      <c r="C29" s="43"/>
      <c r="D29" s="44"/>
      <c r="E29" s="45"/>
      <c r="F29" s="45"/>
      <c r="G29" s="44"/>
      <c r="H29" s="46"/>
      <c r="I29" s="39" t="str">
        <f t="shared" si="0"/>
        <v/>
      </c>
      <c r="J29" s="43"/>
    </row>
    <row r="30" spans="1:10" ht="30" hidden="1" customHeight="1" thickBot="1">
      <c r="A30" s="42"/>
      <c r="B30" s="43"/>
      <c r="C30" s="43"/>
      <c r="D30" s="44"/>
      <c r="E30" s="45"/>
      <c r="F30" s="45"/>
      <c r="G30" s="44"/>
      <c r="H30" s="46"/>
      <c r="I30" s="39" t="str">
        <f t="shared" si="0"/>
        <v/>
      </c>
      <c r="J30" s="43"/>
    </row>
    <row r="31" spans="1:10" ht="30" hidden="1" customHeight="1" thickBot="1">
      <c r="A31" s="42"/>
      <c r="B31" s="43"/>
      <c r="C31" s="43"/>
      <c r="D31" s="44"/>
      <c r="E31" s="45"/>
      <c r="F31" s="45"/>
      <c r="G31" s="44"/>
      <c r="H31" s="46"/>
      <c r="I31" s="39" t="str">
        <f t="shared" si="0"/>
        <v/>
      </c>
      <c r="J31" s="43"/>
    </row>
    <row r="32" spans="1:10" ht="30" hidden="1" customHeight="1" thickBot="1">
      <c r="A32" s="42"/>
      <c r="B32" s="43"/>
      <c r="C32" s="43"/>
      <c r="D32" s="44"/>
      <c r="E32" s="45"/>
      <c r="F32" s="45"/>
      <c r="G32" s="44"/>
      <c r="H32" s="46"/>
      <c r="I32" s="39" t="str">
        <f t="shared" si="0"/>
        <v/>
      </c>
      <c r="J32" s="43"/>
    </row>
    <row r="33" spans="1:10" ht="30" hidden="1" customHeight="1" thickBot="1">
      <c r="A33" s="42"/>
      <c r="B33" s="43"/>
      <c r="C33" s="43"/>
      <c r="D33" s="44"/>
      <c r="E33" s="45"/>
      <c r="F33" s="45"/>
      <c r="G33" s="44"/>
      <c r="H33" s="46"/>
      <c r="I33" s="39" t="str">
        <f t="shared" si="0"/>
        <v/>
      </c>
      <c r="J33" s="43"/>
    </row>
    <row r="34" spans="1:10" ht="30" hidden="1" customHeight="1" thickBot="1">
      <c r="A34" s="42"/>
      <c r="B34" s="43"/>
      <c r="C34" s="43"/>
      <c r="D34" s="44"/>
      <c r="E34" s="45"/>
      <c r="F34" s="45"/>
      <c r="G34" s="44"/>
      <c r="H34" s="46"/>
      <c r="I34" s="39" t="str">
        <f t="shared" si="0"/>
        <v/>
      </c>
      <c r="J34" s="43"/>
    </row>
    <row r="35" spans="1:10" ht="30" hidden="1" customHeight="1" thickBot="1">
      <c r="A35" s="42"/>
      <c r="B35" s="43"/>
      <c r="C35" s="43"/>
      <c r="D35" s="44"/>
      <c r="E35" s="45"/>
      <c r="F35" s="45"/>
      <c r="G35" s="44"/>
      <c r="H35" s="46"/>
      <c r="I35" s="39" t="str">
        <f t="shared" si="0"/>
        <v/>
      </c>
      <c r="J35" s="43"/>
    </row>
    <row r="36" spans="1:10" ht="30" hidden="1" customHeight="1" thickBot="1">
      <c r="A36" s="42"/>
      <c r="B36" s="43"/>
      <c r="C36" s="43"/>
      <c r="D36" s="44"/>
      <c r="E36" s="45"/>
      <c r="F36" s="45"/>
      <c r="G36" s="44"/>
      <c r="H36" s="46"/>
      <c r="I36" s="39" t="str">
        <f t="shared" si="0"/>
        <v/>
      </c>
      <c r="J36" s="43"/>
    </row>
    <row r="37" spans="1:10" ht="30" hidden="1" customHeight="1" thickBot="1">
      <c r="A37" s="42"/>
      <c r="B37" s="43"/>
      <c r="C37" s="43"/>
      <c r="D37" s="44"/>
      <c r="E37" s="45"/>
      <c r="F37" s="45"/>
      <c r="G37" s="44"/>
      <c r="H37" s="46"/>
      <c r="I37" s="39" t="str">
        <f t="shared" si="0"/>
        <v/>
      </c>
      <c r="J37" s="43"/>
    </row>
    <row r="38" spans="1:10" ht="30" hidden="1" customHeight="1" thickBot="1">
      <c r="A38" s="42"/>
      <c r="B38" s="43"/>
      <c r="C38" s="43"/>
      <c r="D38" s="44"/>
      <c r="E38" s="45"/>
      <c r="F38" s="45"/>
      <c r="G38" s="44"/>
      <c r="H38" s="46"/>
      <c r="I38" s="39" t="str">
        <f t="shared" si="0"/>
        <v/>
      </c>
      <c r="J38" s="43"/>
    </row>
    <row r="39" spans="1:10" ht="30" hidden="1" customHeight="1" thickBot="1">
      <c r="A39" s="42"/>
      <c r="B39" s="43"/>
      <c r="C39" s="43"/>
      <c r="D39" s="44"/>
      <c r="E39" s="45"/>
      <c r="F39" s="45"/>
      <c r="G39" s="44"/>
      <c r="H39" s="46"/>
      <c r="I39" s="39" t="str">
        <f t="shared" si="0"/>
        <v/>
      </c>
      <c r="J39" s="43"/>
    </row>
    <row r="40" spans="1:10" ht="30" hidden="1" customHeight="1" thickBot="1">
      <c r="A40" s="42"/>
      <c r="B40" s="43"/>
      <c r="C40" s="43"/>
      <c r="D40" s="44"/>
      <c r="E40" s="45"/>
      <c r="F40" s="45"/>
      <c r="G40" s="44"/>
      <c r="H40" s="46"/>
      <c r="I40" s="39" t="str">
        <f t="shared" si="0"/>
        <v/>
      </c>
      <c r="J40" s="43"/>
    </row>
    <row r="41" spans="1:10" ht="30" hidden="1" customHeight="1" thickBot="1">
      <c r="A41" s="42"/>
      <c r="B41" s="43"/>
      <c r="C41" s="43"/>
      <c r="D41" s="44"/>
      <c r="E41" s="45"/>
      <c r="F41" s="45"/>
      <c r="G41" s="44"/>
      <c r="H41" s="46"/>
      <c r="I41" s="39" t="str">
        <f t="shared" si="0"/>
        <v/>
      </c>
      <c r="J41" s="43"/>
    </row>
    <row r="42" spans="1:10" ht="30" hidden="1" customHeight="1" thickBot="1">
      <c r="A42" s="42"/>
      <c r="B42" s="43"/>
      <c r="C42" s="43"/>
      <c r="D42" s="44"/>
      <c r="E42" s="45"/>
      <c r="F42" s="45"/>
      <c r="G42" s="44"/>
      <c r="H42" s="46"/>
      <c r="I42" s="39" t="str">
        <f t="shared" si="0"/>
        <v/>
      </c>
      <c r="J42" s="43"/>
    </row>
    <row r="43" spans="1:10" ht="30" hidden="1" customHeight="1" thickBot="1">
      <c r="A43" s="42"/>
      <c r="B43" s="43"/>
      <c r="C43" s="43"/>
      <c r="D43" s="44"/>
      <c r="E43" s="45"/>
      <c r="F43" s="45"/>
      <c r="G43" s="44"/>
      <c r="H43" s="46"/>
      <c r="I43" s="39" t="str">
        <f t="shared" si="0"/>
        <v/>
      </c>
      <c r="J43" s="43"/>
    </row>
    <row r="44" spans="1:10" ht="30" hidden="1" customHeight="1" thickBot="1">
      <c r="A44" s="42"/>
      <c r="B44" s="43"/>
      <c r="C44" s="43"/>
      <c r="D44" s="44"/>
      <c r="E44" s="45"/>
      <c r="F44" s="45"/>
      <c r="G44" s="44"/>
      <c r="H44" s="46"/>
      <c r="I44" s="39" t="str">
        <f t="shared" si="0"/>
        <v/>
      </c>
      <c r="J44" s="43"/>
    </row>
    <row r="45" spans="1:10" ht="30" hidden="1" customHeight="1" thickBot="1">
      <c r="A45" s="42"/>
      <c r="B45" s="43"/>
      <c r="C45" s="43"/>
      <c r="D45" s="44"/>
      <c r="E45" s="45"/>
      <c r="F45" s="45"/>
      <c r="G45" s="44"/>
      <c r="H45" s="46"/>
      <c r="I45" s="39" t="str">
        <f t="shared" si="0"/>
        <v/>
      </c>
      <c r="J45" s="43"/>
    </row>
    <row r="46" spans="1:10" ht="30" hidden="1" customHeight="1" thickBot="1">
      <c r="A46" s="42"/>
      <c r="B46" s="43"/>
      <c r="C46" s="43"/>
      <c r="D46" s="44"/>
      <c r="E46" s="45"/>
      <c r="F46" s="45"/>
      <c r="G46" s="44"/>
      <c r="H46" s="46"/>
      <c r="I46" s="39" t="str">
        <f t="shared" si="0"/>
        <v/>
      </c>
      <c r="J46" s="43"/>
    </row>
    <row r="47" spans="1:10" ht="30" hidden="1" customHeight="1" thickBot="1">
      <c r="A47" s="42"/>
      <c r="B47" s="43"/>
      <c r="C47" s="43"/>
      <c r="D47" s="44"/>
      <c r="E47" s="45"/>
      <c r="F47" s="45"/>
      <c r="G47" s="44"/>
      <c r="H47" s="46"/>
      <c r="I47" s="39" t="str">
        <f t="shared" si="0"/>
        <v/>
      </c>
      <c r="J47" s="43"/>
    </row>
    <row r="48" spans="1:10" ht="30" hidden="1" customHeight="1" thickBot="1">
      <c r="A48" s="42"/>
      <c r="B48" s="43"/>
      <c r="C48" s="43"/>
      <c r="D48" s="44"/>
      <c r="E48" s="45"/>
      <c r="F48" s="45"/>
      <c r="G48" s="44"/>
      <c r="H48" s="46"/>
      <c r="I48" s="39" t="str">
        <f t="shared" si="0"/>
        <v/>
      </c>
      <c r="J48" s="43"/>
    </row>
    <row r="49" spans="1:10" ht="30" hidden="1" customHeight="1" thickBot="1">
      <c r="A49" s="42"/>
      <c r="B49" s="43"/>
      <c r="C49" s="43"/>
      <c r="D49" s="44"/>
      <c r="E49" s="45"/>
      <c r="F49" s="45"/>
      <c r="G49" s="44"/>
      <c r="H49" s="46"/>
      <c r="I49" s="39" t="str">
        <f t="shared" si="0"/>
        <v/>
      </c>
      <c r="J49" s="43"/>
    </row>
    <row r="50" spans="1:10" ht="30" hidden="1" customHeight="1" thickBot="1">
      <c r="A50" s="42"/>
      <c r="B50" s="43"/>
      <c r="C50" s="43"/>
      <c r="D50" s="44"/>
      <c r="E50" s="45"/>
      <c r="F50" s="45"/>
      <c r="G50" s="44"/>
      <c r="H50" s="46"/>
      <c r="I50" s="39" t="str">
        <f t="shared" si="0"/>
        <v/>
      </c>
      <c r="J50" s="43"/>
    </row>
    <row r="51" spans="1:10" ht="30" hidden="1" customHeight="1" thickBot="1">
      <c r="A51" s="42"/>
      <c r="B51" s="43"/>
      <c r="C51" s="43"/>
      <c r="D51" s="44"/>
      <c r="E51" s="45"/>
      <c r="F51" s="45"/>
      <c r="G51" s="44"/>
      <c r="H51" s="46"/>
      <c r="I51" s="39" t="str">
        <f t="shared" si="0"/>
        <v/>
      </c>
      <c r="J51" s="43"/>
    </row>
    <row r="52" spans="1:10" ht="30" hidden="1" customHeight="1" thickBot="1">
      <c r="A52" s="42"/>
      <c r="B52" s="43"/>
      <c r="C52" s="43"/>
      <c r="D52" s="44"/>
      <c r="E52" s="45"/>
      <c r="F52" s="45"/>
      <c r="G52" s="44"/>
      <c r="H52" s="46"/>
      <c r="I52" s="39" t="str">
        <f t="shared" si="0"/>
        <v/>
      </c>
      <c r="J52" s="43"/>
    </row>
    <row r="53" spans="1:10" ht="30" hidden="1" customHeight="1" thickBot="1">
      <c r="A53" s="42"/>
      <c r="B53" s="43"/>
      <c r="C53" s="43"/>
      <c r="D53" s="44"/>
      <c r="E53" s="45"/>
      <c r="F53" s="45"/>
      <c r="G53" s="44"/>
      <c r="H53" s="46"/>
      <c r="I53" s="39" t="str">
        <f t="shared" si="0"/>
        <v/>
      </c>
      <c r="J53" s="43"/>
    </row>
    <row r="54" spans="1:10" ht="30" hidden="1" customHeight="1" thickBot="1">
      <c r="A54" s="42"/>
      <c r="B54" s="43"/>
      <c r="C54" s="43"/>
      <c r="D54" s="44"/>
      <c r="E54" s="45"/>
      <c r="F54" s="45"/>
      <c r="G54" s="44"/>
      <c r="H54" s="46"/>
      <c r="I54" s="39" t="str">
        <f t="shared" si="0"/>
        <v/>
      </c>
      <c r="J54" s="43"/>
    </row>
    <row r="55" spans="1:10" ht="30" hidden="1" customHeight="1" thickBot="1">
      <c r="A55" s="42"/>
      <c r="B55" s="43"/>
      <c r="C55" s="43"/>
      <c r="D55" s="44"/>
      <c r="E55" s="45"/>
      <c r="F55" s="45"/>
      <c r="G55" s="44"/>
      <c r="H55" s="46"/>
      <c r="I55" s="39" t="str">
        <f t="shared" si="0"/>
        <v/>
      </c>
      <c r="J55" s="43"/>
    </row>
    <row r="56" spans="1:10" ht="30" hidden="1" customHeight="1" thickBot="1">
      <c r="A56" s="42"/>
      <c r="B56" s="43"/>
      <c r="C56" s="43"/>
      <c r="D56" s="44"/>
      <c r="E56" s="45"/>
      <c r="F56" s="45"/>
      <c r="G56" s="44"/>
      <c r="H56" s="46"/>
      <c r="I56" s="39" t="str">
        <f t="shared" si="0"/>
        <v/>
      </c>
      <c r="J56" s="43"/>
    </row>
    <row r="57" spans="1:10" ht="30" hidden="1" customHeight="1" thickBot="1">
      <c r="A57" s="42"/>
      <c r="B57" s="43"/>
      <c r="C57" s="43"/>
      <c r="D57" s="44"/>
      <c r="E57" s="45"/>
      <c r="F57" s="45"/>
      <c r="G57" s="44"/>
      <c r="H57" s="46"/>
      <c r="I57" s="39" t="str">
        <f t="shared" si="0"/>
        <v/>
      </c>
      <c r="J57" s="43"/>
    </row>
    <row r="58" spans="1:10" ht="30" hidden="1" customHeight="1" thickBot="1">
      <c r="A58" s="42"/>
      <c r="B58" s="43"/>
      <c r="C58" s="43"/>
      <c r="D58" s="44"/>
      <c r="E58" s="45"/>
      <c r="F58" s="45"/>
      <c r="G58" s="44"/>
      <c r="H58" s="46"/>
      <c r="I58" s="39" t="str">
        <f t="shared" si="0"/>
        <v/>
      </c>
      <c r="J58" s="43"/>
    </row>
    <row r="59" spans="1:10" ht="30" hidden="1" customHeight="1" thickBot="1">
      <c r="A59" s="42"/>
      <c r="B59" s="43"/>
      <c r="C59" s="43"/>
      <c r="D59" s="44"/>
      <c r="E59" s="45"/>
      <c r="F59" s="45"/>
      <c r="G59" s="44"/>
      <c r="H59" s="46"/>
      <c r="I59" s="39" t="str">
        <f t="shared" si="0"/>
        <v/>
      </c>
      <c r="J59" s="43"/>
    </row>
    <row r="60" spans="1:10" ht="30" hidden="1" customHeight="1" thickBot="1">
      <c r="A60" s="42"/>
      <c r="B60" s="43"/>
      <c r="C60" s="43"/>
      <c r="D60" s="44"/>
      <c r="E60" s="45"/>
      <c r="F60" s="45"/>
      <c r="G60" s="44"/>
      <c r="H60" s="46"/>
      <c r="I60" s="39" t="str">
        <f t="shared" si="0"/>
        <v/>
      </c>
      <c r="J60" s="43"/>
    </row>
    <row r="61" spans="1:10" ht="30" hidden="1" customHeight="1" thickBot="1">
      <c r="A61" s="42"/>
      <c r="B61" s="43"/>
      <c r="C61" s="43"/>
      <c r="D61" s="44"/>
      <c r="E61" s="45"/>
      <c r="F61" s="45"/>
      <c r="G61" s="44"/>
      <c r="H61" s="46"/>
      <c r="I61" s="39" t="str">
        <f t="shared" si="0"/>
        <v/>
      </c>
      <c r="J61" s="43"/>
    </row>
    <row r="62" spans="1:10" ht="30" hidden="1" customHeight="1" thickBot="1">
      <c r="A62" s="42"/>
      <c r="B62" s="43"/>
      <c r="C62" s="43"/>
      <c r="D62" s="44"/>
      <c r="E62" s="45"/>
      <c r="F62" s="45"/>
      <c r="G62" s="44"/>
      <c r="H62" s="46"/>
      <c r="I62" s="39" t="str">
        <f t="shared" si="0"/>
        <v/>
      </c>
      <c r="J62" s="43"/>
    </row>
    <row r="63" spans="1:10" ht="30" hidden="1" customHeight="1" thickBot="1">
      <c r="A63" s="42"/>
      <c r="B63" s="43"/>
      <c r="C63" s="43"/>
      <c r="D63" s="44"/>
      <c r="E63" s="45"/>
      <c r="F63" s="45"/>
      <c r="G63" s="44"/>
      <c r="H63" s="46"/>
      <c r="I63" s="39" t="str">
        <f t="shared" si="0"/>
        <v/>
      </c>
      <c r="J63" s="43"/>
    </row>
    <row r="64" spans="1:10" ht="30" hidden="1" customHeight="1" thickBot="1">
      <c r="A64" s="42"/>
      <c r="B64" s="43"/>
      <c r="C64" s="43"/>
      <c r="D64" s="44"/>
      <c r="E64" s="45"/>
      <c r="F64" s="45"/>
      <c r="G64" s="44"/>
      <c r="H64" s="46"/>
      <c r="I64" s="39" t="str">
        <f t="shared" si="0"/>
        <v/>
      </c>
      <c r="J64" s="43"/>
    </row>
    <row r="65" spans="1:10" ht="30" hidden="1" customHeight="1" thickBot="1">
      <c r="A65" s="42"/>
      <c r="B65" s="43"/>
      <c r="C65" s="43"/>
      <c r="D65" s="44"/>
      <c r="E65" s="45"/>
      <c r="F65" s="45"/>
      <c r="G65" s="44"/>
      <c r="H65" s="46"/>
      <c r="I65" s="39" t="str">
        <f t="shared" si="0"/>
        <v/>
      </c>
      <c r="J65" s="43"/>
    </row>
    <row r="66" spans="1:10" ht="30" hidden="1" customHeight="1" thickBot="1">
      <c r="A66" s="42"/>
      <c r="B66" s="43"/>
      <c r="C66" s="43"/>
      <c r="D66" s="44"/>
      <c r="E66" s="45"/>
      <c r="F66" s="45"/>
      <c r="G66" s="44"/>
      <c r="H66" s="46"/>
      <c r="I66" s="39" t="str">
        <f t="shared" si="0"/>
        <v/>
      </c>
      <c r="J66" s="43"/>
    </row>
    <row r="67" spans="1:10" ht="30" hidden="1" customHeight="1" thickBot="1">
      <c r="A67" s="42"/>
      <c r="B67" s="43"/>
      <c r="C67" s="43"/>
      <c r="D67" s="44"/>
      <c r="E67" s="45"/>
      <c r="F67" s="45"/>
      <c r="G67" s="44"/>
      <c r="H67" s="46"/>
      <c r="I67" s="39" t="str">
        <f t="shared" si="0"/>
        <v/>
      </c>
      <c r="J67" s="43"/>
    </row>
    <row r="68" spans="1:10" ht="30" hidden="1" customHeight="1" thickBot="1">
      <c r="A68" s="42"/>
      <c r="B68" s="43"/>
      <c r="C68" s="43"/>
      <c r="D68" s="44"/>
      <c r="E68" s="45"/>
      <c r="F68" s="45"/>
      <c r="G68" s="44"/>
      <c r="H68" s="46"/>
      <c r="I68" s="39" t="str">
        <f t="shared" si="0"/>
        <v/>
      </c>
      <c r="J68" s="43"/>
    </row>
    <row r="69" spans="1:10" ht="30" hidden="1" customHeight="1" thickBot="1">
      <c r="A69" s="42"/>
      <c r="B69" s="43"/>
      <c r="C69" s="43"/>
      <c r="D69" s="44"/>
      <c r="E69" s="45"/>
      <c r="F69" s="45"/>
      <c r="G69" s="44"/>
      <c r="H69" s="46"/>
      <c r="I69" s="39" t="str">
        <f t="shared" si="0"/>
        <v/>
      </c>
      <c r="J69" s="43"/>
    </row>
    <row r="70" spans="1:10" ht="30" hidden="1" customHeight="1" thickBot="1">
      <c r="A70" s="42"/>
      <c r="B70" s="43"/>
      <c r="C70" s="43"/>
      <c r="D70" s="44"/>
      <c r="E70" s="45"/>
      <c r="F70" s="45"/>
      <c r="G70" s="44"/>
      <c r="H70" s="46"/>
      <c r="I70" s="39" t="str">
        <f t="shared" si="0"/>
        <v/>
      </c>
      <c r="J70" s="43"/>
    </row>
    <row r="71" spans="1:10" ht="30" hidden="1" customHeight="1" thickBot="1">
      <c r="A71" s="42"/>
      <c r="B71" s="43"/>
      <c r="C71" s="43"/>
      <c r="D71" s="44"/>
      <c r="E71" s="45"/>
      <c r="F71" s="45"/>
      <c r="G71" s="44"/>
      <c r="H71" s="46"/>
      <c r="I71" s="39" t="str">
        <f t="shared" si="0"/>
        <v/>
      </c>
      <c r="J71" s="43"/>
    </row>
    <row r="72" spans="1:10" ht="30" hidden="1" customHeight="1" thickBot="1">
      <c r="A72" s="42"/>
      <c r="B72" s="43"/>
      <c r="C72" s="43"/>
      <c r="D72" s="44"/>
      <c r="E72" s="45"/>
      <c r="F72" s="45"/>
      <c r="G72" s="44"/>
      <c r="H72" s="46"/>
      <c r="I72" s="39" t="str">
        <f t="shared" si="0"/>
        <v/>
      </c>
      <c r="J72" s="43"/>
    </row>
    <row r="73" spans="1:10" ht="30" hidden="1" customHeight="1" thickBot="1">
      <c r="A73" s="42"/>
      <c r="B73" s="43"/>
      <c r="C73" s="43"/>
      <c r="D73" s="44"/>
      <c r="E73" s="45"/>
      <c r="F73" s="45"/>
      <c r="G73" s="44"/>
      <c r="H73" s="46"/>
      <c r="I73" s="39" t="str">
        <f t="shared" si="0"/>
        <v/>
      </c>
      <c r="J73" s="43"/>
    </row>
    <row r="74" spans="1:10" ht="30" hidden="1" customHeight="1" thickBot="1">
      <c r="A74" s="42"/>
      <c r="B74" s="43"/>
      <c r="C74" s="43"/>
      <c r="D74" s="44"/>
      <c r="E74" s="45"/>
      <c r="F74" s="45"/>
      <c r="G74" s="44"/>
      <c r="H74" s="46"/>
      <c r="I74" s="39" t="str">
        <f t="shared" si="0"/>
        <v/>
      </c>
      <c r="J74" s="43"/>
    </row>
    <row r="75" spans="1:10" ht="30" hidden="1" customHeight="1" thickBot="1">
      <c r="A75" s="42"/>
      <c r="B75" s="43"/>
      <c r="C75" s="43"/>
      <c r="D75" s="44"/>
      <c r="E75" s="45"/>
      <c r="F75" s="45"/>
      <c r="G75" s="44"/>
      <c r="H75" s="46"/>
      <c r="I75" s="39" t="str">
        <f t="shared" si="0"/>
        <v/>
      </c>
      <c r="J75" s="43"/>
    </row>
    <row r="76" spans="1:10" ht="30" hidden="1" customHeight="1" thickBot="1">
      <c r="A76" s="42"/>
      <c r="B76" s="43"/>
      <c r="C76" s="43"/>
      <c r="D76" s="44"/>
      <c r="E76" s="45"/>
      <c r="F76" s="45"/>
      <c r="G76" s="44"/>
      <c r="H76" s="46"/>
      <c r="I76" s="39" t="str">
        <f t="shared" si="0"/>
        <v/>
      </c>
      <c r="J76" s="43"/>
    </row>
    <row r="77" spans="1:10" ht="30" hidden="1" customHeight="1" thickBot="1">
      <c r="A77" s="42"/>
      <c r="B77" s="43"/>
      <c r="C77" s="43"/>
      <c r="D77" s="44"/>
      <c r="E77" s="45"/>
      <c r="F77" s="45"/>
      <c r="G77" s="44"/>
      <c r="H77" s="46"/>
      <c r="I77" s="39" t="str">
        <f t="shared" si="0"/>
        <v/>
      </c>
      <c r="J77" s="43"/>
    </row>
    <row r="78" spans="1:10" ht="30" hidden="1" customHeight="1" thickBot="1">
      <c r="A78" s="42"/>
      <c r="B78" s="43"/>
      <c r="C78" s="43"/>
      <c r="D78" s="44"/>
      <c r="E78" s="45"/>
      <c r="F78" s="45"/>
      <c r="G78" s="44"/>
      <c r="H78" s="46"/>
      <c r="I78" s="39" t="str">
        <f t="shared" si="0"/>
        <v/>
      </c>
      <c r="J78" s="43"/>
    </row>
    <row r="79" spans="1:10" ht="30" hidden="1" customHeight="1" thickBot="1">
      <c r="A79" s="42"/>
      <c r="B79" s="43"/>
      <c r="C79" s="43"/>
      <c r="D79" s="44"/>
      <c r="E79" s="45"/>
      <c r="F79" s="45"/>
      <c r="G79" s="44"/>
      <c r="H79" s="46"/>
      <c r="I79" s="39" t="str">
        <f t="shared" si="0"/>
        <v/>
      </c>
      <c r="J79" s="43"/>
    </row>
    <row r="80" spans="1:10" ht="30" hidden="1" customHeight="1" thickBot="1">
      <c r="A80" s="42"/>
      <c r="B80" s="43"/>
      <c r="C80" s="43"/>
      <c r="D80" s="44"/>
      <c r="E80" s="45"/>
      <c r="F80" s="45"/>
      <c r="G80" s="44"/>
      <c r="H80" s="46"/>
      <c r="I80" s="39" t="str">
        <f t="shared" si="0"/>
        <v/>
      </c>
      <c r="J80" s="43"/>
    </row>
    <row r="81" spans="1:10" ht="30" hidden="1" customHeight="1" thickBot="1">
      <c r="A81" s="42"/>
      <c r="B81" s="43"/>
      <c r="C81" s="43"/>
      <c r="D81" s="44"/>
      <c r="E81" s="45"/>
      <c r="F81" s="45"/>
      <c r="G81" s="44"/>
      <c r="H81" s="46"/>
      <c r="I81" s="39" t="str">
        <f t="shared" si="0"/>
        <v/>
      </c>
      <c r="J81" s="43"/>
    </row>
    <row r="82" spans="1:10" ht="30" hidden="1" customHeight="1" thickBot="1">
      <c r="A82" s="42"/>
      <c r="B82" s="43"/>
      <c r="C82" s="43"/>
      <c r="D82" s="44"/>
      <c r="E82" s="45"/>
      <c r="F82" s="45"/>
      <c r="G82" s="44"/>
      <c r="H82" s="46"/>
      <c r="I82" s="39" t="str">
        <f t="shared" si="0"/>
        <v/>
      </c>
      <c r="J82" s="43"/>
    </row>
    <row r="83" spans="1:10" ht="30" hidden="1" customHeight="1" thickBot="1">
      <c r="A83" s="42"/>
      <c r="B83" s="43"/>
      <c r="C83" s="43"/>
      <c r="D83" s="44"/>
      <c r="E83" s="45"/>
      <c r="F83" s="45"/>
      <c r="G83" s="44"/>
      <c r="H83" s="46"/>
      <c r="I83" s="39" t="str">
        <f t="shared" si="0"/>
        <v/>
      </c>
      <c r="J83" s="43"/>
    </row>
    <row r="84" spans="1:10" ht="30" hidden="1" customHeight="1" thickBot="1">
      <c r="A84" s="42"/>
      <c r="B84" s="43"/>
      <c r="C84" s="43"/>
      <c r="D84" s="44"/>
      <c r="E84" s="45"/>
      <c r="F84" s="45"/>
      <c r="G84" s="44"/>
      <c r="H84" s="46"/>
      <c r="I84" s="39" t="str">
        <f t="shared" si="0"/>
        <v/>
      </c>
      <c r="J84" s="43"/>
    </row>
    <row r="85" spans="1:10" ht="30" hidden="1" customHeight="1" thickBot="1">
      <c r="A85" s="42"/>
      <c r="B85" s="43"/>
      <c r="C85" s="43"/>
      <c r="D85" s="44"/>
      <c r="E85" s="45"/>
      <c r="F85" s="45"/>
      <c r="G85" s="44"/>
      <c r="H85" s="46"/>
      <c r="I85" s="39" t="str">
        <f t="shared" si="0"/>
        <v/>
      </c>
      <c r="J85" s="43"/>
    </row>
    <row r="86" spans="1:10" ht="30" hidden="1" customHeight="1" thickBot="1">
      <c r="A86" s="42"/>
      <c r="B86" s="43"/>
      <c r="C86" s="43"/>
      <c r="D86" s="44"/>
      <c r="E86" s="45"/>
      <c r="F86" s="45"/>
      <c r="G86" s="44"/>
      <c r="H86" s="46"/>
      <c r="I86" s="39" t="str">
        <f t="shared" si="0"/>
        <v/>
      </c>
      <c r="J86" s="43"/>
    </row>
    <row r="87" spans="1:10" ht="30" hidden="1" customHeight="1" thickBot="1">
      <c r="A87" s="42"/>
      <c r="B87" s="43"/>
      <c r="C87" s="43"/>
      <c r="D87" s="44"/>
      <c r="E87" s="45"/>
      <c r="F87" s="45"/>
      <c r="G87" s="44"/>
      <c r="H87" s="46"/>
      <c r="I87" s="39" t="str">
        <f t="shared" si="0"/>
        <v/>
      </c>
      <c r="J87" s="43"/>
    </row>
    <row r="88" spans="1:10" ht="30" hidden="1" customHeight="1" thickBot="1">
      <c r="A88" s="42"/>
      <c r="B88" s="43"/>
      <c r="C88" s="43"/>
      <c r="D88" s="44"/>
      <c r="E88" s="45"/>
      <c r="F88" s="45"/>
      <c r="G88" s="44"/>
      <c r="H88" s="46"/>
      <c r="I88" s="39" t="str">
        <f t="shared" si="0"/>
        <v/>
      </c>
      <c r="J88" s="43"/>
    </row>
    <row r="89" spans="1:10" ht="30" hidden="1" customHeight="1" thickBot="1">
      <c r="A89" s="42"/>
      <c r="B89" s="43"/>
      <c r="C89" s="43"/>
      <c r="D89" s="44"/>
      <c r="E89" s="45"/>
      <c r="F89" s="45"/>
      <c r="G89" s="44"/>
      <c r="H89" s="46"/>
      <c r="I89" s="39" t="str">
        <f t="shared" si="0"/>
        <v/>
      </c>
      <c r="J89" s="43"/>
    </row>
    <row r="90" spans="1:10" ht="30" hidden="1" customHeight="1" thickBot="1">
      <c r="A90" s="42"/>
      <c r="B90" s="43"/>
      <c r="C90" s="43"/>
      <c r="D90" s="44"/>
      <c r="E90" s="45"/>
      <c r="F90" s="45"/>
      <c r="G90" s="44"/>
      <c r="H90" s="46"/>
      <c r="I90" s="39" t="str">
        <f t="shared" si="0"/>
        <v/>
      </c>
      <c r="J90" s="43"/>
    </row>
    <row r="91" spans="1:10" ht="30" hidden="1" customHeight="1" thickBot="1">
      <c r="A91" s="42"/>
      <c r="B91" s="43"/>
      <c r="C91" s="43"/>
      <c r="D91" s="44"/>
      <c r="E91" s="45"/>
      <c r="F91" s="45"/>
      <c r="G91" s="44"/>
      <c r="H91" s="46"/>
      <c r="I91" s="39" t="str">
        <f t="shared" si="0"/>
        <v/>
      </c>
      <c r="J91" s="43"/>
    </row>
    <row r="92" spans="1:10" ht="30" hidden="1" customHeight="1" thickBot="1">
      <c r="A92" s="42"/>
      <c r="B92" s="43"/>
      <c r="C92" s="43"/>
      <c r="D92" s="44"/>
      <c r="E92" s="45"/>
      <c r="F92" s="45"/>
      <c r="G92" s="44"/>
      <c r="H92" s="46"/>
      <c r="I92" s="39" t="str">
        <f t="shared" si="0"/>
        <v/>
      </c>
      <c r="J92" s="43"/>
    </row>
    <row r="93" spans="1:10" ht="30" hidden="1" customHeight="1" thickBot="1">
      <c r="A93" s="42"/>
      <c r="B93" s="43"/>
      <c r="C93" s="43"/>
      <c r="D93" s="44"/>
      <c r="E93" s="45"/>
      <c r="F93" s="45"/>
      <c r="G93" s="44"/>
      <c r="H93" s="46"/>
      <c r="I93" s="39" t="str">
        <f t="shared" si="0"/>
        <v/>
      </c>
      <c r="J93" s="43"/>
    </row>
    <row r="94" spans="1:10" ht="30" hidden="1" customHeight="1" thickBot="1">
      <c r="A94" s="42"/>
      <c r="B94" s="43"/>
      <c r="C94" s="43"/>
      <c r="D94" s="44"/>
      <c r="E94" s="45"/>
      <c r="F94" s="45"/>
      <c r="G94" s="44"/>
      <c r="H94" s="46"/>
      <c r="I94" s="39" t="str">
        <f t="shared" si="0"/>
        <v/>
      </c>
      <c r="J94" s="43"/>
    </row>
    <row r="95" spans="1:10" ht="30" hidden="1" customHeight="1" thickBot="1">
      <c r="A95" s="42"/>
      <c r="B95" s="43"/>
      <c r="C95" s="43"/>
      <c r="D95" s="44"/>
      <c r="E95" s="45"/>
      <c r="F95" s="45"/>
      <c r="G95" s="44"/>
      <c r="H95" s="46"/>
      <c r="I95" s="39" t="str">
        <f t="shared" si="0"/>
        <v/>
      </c>
      <c r="J95" s="43"/>
    </row>
    <row r="96" spans="1:10" ht="30" hidden="1" customHeight="1" thickBot="1">
      <c r="A96" s="42"/>
      <c r="B96" s="43"/>
      <c r="C96" s="43"/>
      <c r="D96" s="44"/>
      <c r="E96" s="45"/>
      <c r="F96" s="45"/>
      <c r="G96" s="44"/>
      <c r="H96" s="46"/>
      <c r="I96" s="39" t="str">
        <f t="shared" si="0"/>
        <v/>
      </c>
      <c r="J96" s="43"/>
    </row>
    <row r="97" spans="1:10" ht="30" hidden="1" customHeight="1" thickBot="1">
      <c r="A97" s="42"/>
      <c r="B97" s="43"/>
      <c r="C97" s="43"/>
      <c r="D97" s="44"/>
      <c r="E97" s="45"/>
      <c r="F97" s="45"/>
      <c r="G97" s="44"/>
      <c r="H97" s="46"/>
      <c r="I97" s="39" t="str">
        <f t="shared" si="0"/>
        <v/>
      </c>
      <c r="J97" s="43"/>
    </row>
    <row r="98" spans="1:10" ht="30" hidden="1" customHeight="1" thickBot="1">
      <c r="A98" s="42"/>
      <c r="B98" s="43"/>
      <c r="C98" s="43"/>
      <c r="D98" s="44"/>
      <c r="E98" s="45"/>
      <c r="F98" s="45"/>
      <c r="G98" s="44"/>
      <c r="H98" s="46"/>
      <c r="I98" s="39" t="str">
        <f t="shared" si="0"/>
        <v/>
      </c>
      <c r="J98" s="43"/>
    </row>
    <row r="99" spans="1:10" ht="30" hidden="1" customHeight="1" thickBot="1">
      <c r="A99" s="42"/>
      <c r="B99" s="43"/>
      <c r="C99" s="43"/>
      <c r="D99" s="44"/>
      <c r="E99" s="45"/>
      <c r="F99" s="45"/>
      <c r="G99" s="44"/>
      <c r="H99" s="46"/>
      <c r="I99" s="39" t="str">
        <f t="shared" si="0"/>
        <v/>
      </c>
      <c r="J99" s="43"/>
    </row>
    <row r="100" spans="1:10" ht="30" hidden="1" customHeight="1" thickBot="1">
      <c r="A100" s="42"/>
      <c r="B100" s="43"/>
      <c r="C100" s="43"/>
      <c r="D100" s="44"/>
      <c r="E100" s="45"/>
      <c r="F100" s="45"/>
      <c r="G100" s="44"/>
      <c r="H100" s="46"/>
      <c r="I100" s="39" t="str">
        <f t="shared" si="0"/>
        <v/>
      </c>
      <c r="J100" s="43"/>
    </row>
    <row r="101" spans="1:10" ht="30" hidden="1" customHeight="1" thickBot="1">
      <c r="A101" s="42"/>
      <c r="B101" s="43"/>
      <c r="C101" s="43"/>
      <c r="D101" s="44"/>
      <c r="E101" s="45"/>
      <c r="F101" s="45"/>
      <c r="G101" s="44"/>
      <c r="H101" s="46"/>
      <c r="I101" s="39" t="str">
        <f t="shared" si="0"/>
        <v/>
      </c>
      <c r="J101" s="43"/>
    </row>
    <row r="102" spans="1:10" ht="30" hidden="1" customHeight="1" thickBot="1">
      <c r="A102" s="42"/>
      <c r="B102" s="43"/>
      <c r="C102" s="43"/>
      <c r="D102" s="44"/>
      <c r="E102" s="45"/>
      <c r="F102" s="45"/>
      <c r="G102" s="44"/>
      <c r="H102" s="46"/>
      <c r="I102" s="39" t="str">
        <f t="shared" si="0"/>
        <v/>
      </c>
      <c r="J102" s="43"/>
    </row>
    <row r="103" spans="1:10" ht="30" hidden="1" customHeight="1" thickBot="1">
      <c r="A103" s="42"/>
      <c r="B103" s="43"/>
      <c r="C103" s="43"/>
      <c r="D103" s="44"/>
      <c r="E103" s="45"/>
      <c r="F103" s="45"/>
      <c r="G103" s="44"/>
      <c r="H103" s="46"/>
      <c r="I103" s="39" t="str">
        <f t="shared" si="0"/>
        <v/>
      </c>
      <c r="J103" s="43"/>
    </row>
    <row r="104" spans="1:10" ht="30" hidden="1" customHeight="1" thickBot="1">
      <c r="A104" s="42"/>
      <c r="B104" s="43"/>
      <c r="C104" s="43"/>
      <c r="D104" s="44"/>
      <c r="E104" s="45"/>
      <c r="F104" s="45"/>
      <c r="G104" s="44"/>
      <c r="H104" s="46"/>
      <c r="I104" s="39" t="str">
        <f t="shared" si="0"/>
        <v/>
      </c>
      <c r="J104" s="43"/>
    </row>
    <row r="105" spans="1:10" ht="30" hidden="1" customHeight="1" thickBot="1">
      <c r="A105" s="42"/>
      <c r="B105" s="43"/>
      <c r="C105" s="43"/>
      <c r="D105" s="44"/>
      <c r="E105" s="45"/>
      <c r="F105" s="45"/>
      <c r="G105" s="44"/>
      <c r="H105" s="46"/>
      <c r="I105" s="39" t="str">
        <f t="shared" si="0"/>
        <v/>
      </c>
      <c r="J105" s="43"/>
    </row>
    <row r="106" spans="1:10" ht="30" hidden="1" customHeight="1" thickBot="1">
      <c r="A106" s="42"/>
      <c r="B106" s="43"/>
      <c r="C106" s="43"/>
      <c r="D106" s="44"/>
      <c r="E106" s="45"/>
      <c r="F106" s="45"/>
      <c r="G106" s="44"/>
      <c r="H106" s="46"/>
      <c r="I106" s="39" t="str">
        <f t="shared" si="0"/>
        <v/>
      </c>
      <c r="J106" s="43"/>
    </row>
    <row r="107" spans="1:10" ht="30" hidden="1" customHeight="1" thickBot="1">
      <c r="A107" s="42"/>
      <c r="B107" s="43"/>
      <c r="C107" s="43"/>
      <c r="D107" s="44"/>
      <c r="E107" s="45"/>
      <c r="F107" s="45"/>
      <c r="G107" s="44"/>
      <c r="H107" s="46"/>
      <c r="I107" s="39" t="str">
        <f t="shared" si="0"/>
        <v/>
      </c>
      <c r="J107" s="43"/>
    </row>
    <row r="108" spans="1:10" ht="30" hidden="1" customHeight="1" thickBot="1">
      <c r="A108" s="42"/>
      <c r="B108" s="43"/>
      <c r="C108" s="43"/>
      <c r="D108" s="44"/>
      <c r="E108" s="45"/>
      <c r="F108" s="45"/>
      <c r="G108" s="44"/>
      <c r="H108" s="46"/>
      <c r="I108" s="39" t="str">
        <f t="shared" si="0"/>
        <v/>
      </c>
      <c r="J108" s="43"/>
    </row>
    <row r="109" spans="1:10" ht="30" hidden="1" customHeight="1" thickBot="1">
      <c r="A109" s="42"/>
      <c r="B109" s="43"/>
      <c r="C109" s="43"/>
      <c r="D109" s="44"/>
      <c r="E109" s="45"/>
      <c r="F109" s="45"/>
      <c r="G109" s="44"/>
      <c r="H109" s="46"/>
      <c r="I109" s="39" t="str">
        <f t="shared" si="0"/>
        <v/>
      </c>
      <c r="J109" s="43"/>
    </row>
    <row r="110" spans="1:10" ht="30" hidden="1" customHeight="1" thickBot="1">
      <c r="A110" s="42"/>
      <c r="B110" s="43"/>
      <c r="C110" s="43"/>
      <c r="D110" s="44"/>
      <c r="E110" s="45"/>
      <c r="F110" s="45"/>
      <c r="G110" s="44"/>
      <c r="H110" s="46"/>
      <c r="I110" s="39" t="str">
        <f t="shared" si="0"/>
        <v/>
      </c>
      <c r="J110" s="43"/>
    </row>
    <row r="111" spans="1:10" ht="30" hidden="1" customHeight="1" thickBot="1">
      <c r="A111" s="42"/>
      <c r="B111" s="43"/>
      <c r="C111" s="43"/>
      <c r="D111" s="44"/>
      <c r="E111" s="45"/>
      <c r="F111" s="45"/>
      <c r="G111" s="44"/>
      <c r="H111" s="46"/>
      <c r="I111" s="39" t="str">
        <f t="shared" si="0"/>
        <v/>
      </c>
      <c r="J111" s="43"/>
    </row>
    <row r="112" spans="1:10" ht="30" hidden="1" customHeight="1" thickBot="1">
      <c r="A112" s="42"/>
      <c r="B112" s="43"/>
      <c r="C112" s="43"/>
      <c r="D112" s="44"/>
      <c r="E112" s="45"/>
      <c r="F112" s="45"/>
      <c r="G112" s="44"/>
      <c r="H112" s="46"/>
      <c r="I112" s="39" t="str">
        <f t="shared" si="0"/>
        <v/>
      </c>
      <c r="J112" s="43"/>
    </row>
    <row r="113" spans="1:10" ht="30" hidden="1" customHeight="1" thickBot="1">
      <c r="A113" s="42"/>
      <c r="B113" s="43"/>
      <c r="C113" s="43"/>
      <c r="D113" s="44"/>
      <c r="E113" s="45"/>
      <c r="F113" s="45"/>
      <c r="G113" s="44"/>
      <c r="H113" s="46"/>
      <c r="I113" s="39" t="str">
        <f t="shared" si="0"/>
        <v/>
      </c>
      <c r="J113" s="43"/>
    </row>
    <row r="114" spans="1:10" ht="30" hidden="1" customHeight="1" thickBot="1">
      <c r="A114" s="42"/>
      <c r="B114" s="43"/>
      <c r="C114" s="43"/>
      <c r="D114" s="44"/>
      <c r="E114" s="45"/>
      <c r="F114" s="45"/>
      <c r="G114" s="44"/>
      <c r="H114" s="46"/>
      <c r="I114" s="39" t="str">
        <f t="shared" si="0"/>
        <v/>
      </c>
      <c r="J114" s="43"/>
    </row>
    <row r="115" spans="1:10" ht="30" hidden="1" customHeight="1" thickBot="1">
      <c r="A115" s="42"/>
      <c r="B115" s="43"/>
      <c r="C115" s="43"/>
      <c r="D115" s="44"/>
      <c r="E115" s="45"/>
      <c r="F115" s="45"/>
      <c r="G115" s="44"/>
      <c r="H115" s="46"/>
      <c r="I115" s="39" t="str">
        <f t="shared" si="0"/>
        <v/>
      </c>
      <c r="J115" s="43"/>
    </row>
    <row r="116" spans="1:10" ht="30" hidden="1" customHeight="1" thickBot="1">
      <c r="A116" s="42"/>
      <c r="B116" s="43"/>
      <c r="C116" s="43"/>
      <c r="D116" s="44"/>
      <c r="E116" s="45"/>
      <c r="F116" s="45"/>
      <c r="G116" s="44"/>
      <c r="H116" s="46"/>
      <c r="I116" s="39" t="str">
        <f t="shared" si="0"/>
        <v/>
      </c>
      <c r="J116" s="43"/>
    </row>
    <row r="117" spans="1:10" ht="30" hidden="1" customHeight="1" thickBot="1">
      <c r="A117" s="42"/>
      <c r="B117" s="43"/>
      <c r="C117" s="43"/>
      <c r="D117" s="44"/>
      <c r="E117" s="45"/>
      <c r="F117" s="45"/>
      <c r="G117" s="44"/>
      <c r="H117" s="46"/>
      <c r="I117" s="39" t="str">
        <f t="shared" si="0"/>
        <v/>
      </c>
      <c r="J117" s="43"/>
    </row>
    <row r="118" spans="1:10" ht="30" hidden="1" customHeight="1" thickBot="1">
      <c r="A118" s="42"/>
      <c r="B118" s="43"/>
      <c r="C118" s="43"/>
      <c r="D118" s="44"/>
      <c r="E118" s="45"/>
      <c r="F118" s="45"/>
      <c r="G118" s="44"/>
      <c r="H118" s="46"/>
      <c r="I118" s="39" t="str">
        <f t="shared" si="0"/>
        <v/>
      </c>
      <c r="J118" s="43"/>
    </row>
    <row r="119" spans="1:10" ht="30" hidden="1" customHeight="1" thickBot="1">
      <c r="A119" s="42"/>
      <c r="B119" s="43"/>
      <c r="C119" s="43"/>
      <c r="D119" s="44"/>
      <c r="E119" s="45"/>
      <c r="F119" s="45"/>
      <c r="G119" s="44"/>
      <c r="H119" s="46"/>
      <c r="I119" s="39" t="str">
        <f t="shared" si="0"/>
        <v/>
      </c>
      <c r="J119" s="43"/>
    </row>
    <row r="120" spans="1:10" ht="30" hidden="1" customHeight="1" thickBot="1">
      <c r="A120" s="42"/>
      <c r="B120" s="43"/>
      <c r="C120" s="43"/>
      <c r="D120" s="44"/>
      <c r="E120" s="45"/>
      <c r="F120" s="45"/>
      <c r="G120" s="44"/>
      <c r="H120" s="46"/>
      <c r="I120" s="39" t="str">
        <f t="shared" si="0"/>
        <v/>
      </c>
      <c r="J120" s="43"/>
    </row>
    <row r="121" spans="1:10" ht="30" hidden="1" customHeight="1" thickBot="1">
      <c r="A121" s="42"/>
      <c r="B121" s="43"/>
      <c r="C121" s="43"/>
      <c r="D121" s="44"/>
      <c r="E121" s="45"/>
      <c r="F121" s="45"/>
      <c r="G121" s="44"/>
      <c r="H121" s="46"/>
      <c r="I121" s="39" t="str">
        <f t="shared" si="0"/>
        <v/>
      </c>
      <c r="J121" s="43"/>
    </row>
    <row r="122" spans="1:10" ht="30" hidden="1" customHeight="1" thickBot="1">
      <c r="A122" s="42"/>
      <c r="B122" s="43"/>
      <c r="C122" s="43"/>
      <c r="D122" s="44"/>
      <c r="E122" s="45"/>
      <c r="F122" s="45"/>
      <c r="G122" s="44"/>
      <c r="H122" s="46"/>
      <c r="I122" s="39" t="str">
        <f t="shared" si="0"/>
        <v/>
      </c>
      <c r="J122" s="43"/>
    </row>
    <row r="123" spans="1:10" ht="30" hidden="1" customHeight="1" thickBot="1">
      <c r="A123" s="42"/>
      <c r="B123" s="43"/>
      <c r="C123" s="43"/>
      <c r="D123" s="44"/>
      <c r="E123" s="45"/>
      <c r="F123" s="45"/>
      <c r="G123" s="44"/>
      <c r="H123" s="46"/>
      <c r="I123" s="39" t="str">
        <f t="shared" si="0"/>
        <v/>
      </c>
      <c r="J123" s="43"/>
    </row>
    <row r="124" spans="1:10" ht="30" hidden="1" customHeight="1" thickBot="1">
      <c r="A124" s="42"/>
      <c r="B124" s="43"/>
      <c r="C124" s="43"/>
      <c r="D124" s="44"/>
      <c r="E124" s="45"/>
      <c r="F124" s="45"/>
      <c r="G124" s="44"/>
      <c r="H124" s="46"/>
      <c r="I124" s="39" t="str">
        <f t="shared" si="0"/>
        <v/>
      </c>
      <c r="J124" s="43"/>
    </row>
    <row r="125" spans="1:10" ht="30" hidden="1" customHeight="1" thickBot="1">
      <c r="A125" s="42"/>
      <c r="B125" s="43"/>
      <c r="C125" s="43"/>
      <c r="D125" s="44"/>
      <c r="E125" s="45"/>
      <c r="F125" s="45"/>
      <c r="G125" s="44"/>
      <c r="H125" s="46"/>
      <c r="I125" s="39" t="str">
        <f t="shared" si="0"/>
        <v/>
      </c>
      <c r="J125" s="43"/>
    </row>
    <row r="126" spans="1:10" ht="30" hidden="1" customHeight="1" thickBot="1">
      <c r="A126" s="42"/>
      <c r="B126" s="43"/>
      <c r="C126" s="43"/>
      <c r="D126" s="44"/>
      <c r="E126" s="45"/>
      <c r="F126" s="45"/>
      <c r="G126" s="44"/>
      <c r="H126" s="46"/>
      <c r="I126" s="39" t="str">
        <f t="shared" si="0"/>
        <v/>
      </c>
      <c r="J126" s="43"/>
    </row>
    <row r="127" spans="1:10" ht="30" hidden="1" customHeight="1" thickBot="1">
      <c r="A127" s="42"/>
      <c r="B127" s="43"/>
      <c r="C127" s="43"/>
      <c r="D127" s="44"/>
      <c r="E127" s="45"/>
      <c r="F127" s="45"/>
      <c r="G127" s="44"/>
      <c r="H127" s="46"/>
      <c r="I127" s="39" t="str">
        <f t="shared" si="0"/>
        <v/>
      </c>
      <c r="J127" s="43"/>
    </row>
    <row r="128" spans="1:10" ht="30" hidden="1" customHeight="1" thickBot="1">
      <c r="A128" s="42"/>
      <c r="B128" s="43"/>
      <c r="C128" s="43"/>
      <c r="D128" s="44"/>
      <c r="E128" s="45"/>
      <c r="F128" s="45"/>
      <c r="G128" s="44"/>
      <c r="H128" s="46"/>
      <c r="I128" s="39" t="str">
        <f t="shared" si="0"/>
        <v/>
      </c>
      <c r="J128" s="43"/>
    </row>
    <row r="129" spans="1:10" ht="30" hidden="1" customHeight="1" thickBot="1">
      <c r="A129" s="42"/>
      <c r="B129" s="43"/>
      <c r="C129" s="43"/>
      <c r="D129" s="44"/>
      <c r="E129" s="45"/>
      <c r="F129" s="45"/>
      <c r="G129" s="44"/>
      <c r="H129" s="46"/>
      <c r="I129" s="39" t="str">
        <f t="shared" si="0"/>
        <v/>
      </c>
      <c r="J129" s="43"/>
    </row>
    <row r="130" spans="1:10" ht="30" hidden="1" customHeight="1" thickBot="1">
      <c r="A130" s="42"/>
      <c r="B130" s="43"/>
      <c r="C130" s="43"/>
      <c r="D130" s="44"/>
      <c r="E130" s="45"/>
      <c r="F130" s="45"/>
      <c r="G130" s="44"/>
      <c r="H130" s="46"/>
      <c r="I130" s="39" t="str">
        <f t="shared" si="0"/>
        <v/>
      </c>
      <c r="J130" s="43"/>
    </row>
    <row r="131" spans="1:10" ht="30" hidden="1" customHeight="1" thickBot="1">
      <c r="A131" s="42"/>
      <c r="B131" s="43"/>
      <c r="C131" s="43"/>
      <c r="D131" s="44"/>
      <c r="E131" s="45"/>
      <c r="F131" s="45"/>
      <c r="G131" s="44"/>
      <c r="H131" s="46"/>
      <c r="I131" s="39" t="str">
        <f t="shared" si="0"/>
        <v/>
      </c>
      <c r="J131" s="43"/>
    </row>
    <row r="132" spans="1:10" ht="30" hidden="1" customHeight="1" thickBot="1">
      <c r="A132" s="42"/>
      <c r="B132" s="43"/>
      <c r="C132" s="43"/>
      <c r="D132" s="44"/>
      <c r="E132" s="45"/>
      <c r="F132" s="45"/>
      <c r="G132" s="44"/>
      <c r="H132" s="46"/>
      <c r="I132" s="39" t="str">
        <f t="shared" si="0"/>
        <v/>
      </c>
      <c r="J132" s="43"/>
    </row>
    <row r="133" spans="1:10" ht="30" hidden="1" customHeight="1" thickBot="1">
      <c r="A133" s="42"/>
      <c r="B133" s="43"/>
      <c r="C133" s="43"/>
      <c r="D133" s="44"/>
      <c r="E133" s="45"/>
      <c r="F133" s="45"/>
      <c r="G133" s="44"/>
      <c r="H133" s="46"/>
      <c r="I133" s="39" t="str">
        <f t="shared" si="0"/>
        <v/>
      </c>
      <c r="J133" s="43"/>
    </row>
    <row r="134" spans="1:10" ht="30" hidden="1" customHeight="1" thickBot="1">
      <c r="A134" s="42"/>
      <c r="B134" s="43"/>
      <c r="C134" s="43"/>
      <c r="D134" s="44"/>
      <c r="E134" s="45"/>
      <c r="F134" s="45"/>
      <c r="G134" s="44"/>
      <c r="H134" s="46"/>
      <c r="I134" s="39" t="str">
        <f t="shared" si="0"/>
        <v/>
      </c>
      <c r="J134" s="43"/>
    </row>
    <row r="135" spans="1:10" ht="30" hidden="1" customHeight="1" thickBot="1">
      <c r="A135" s="42"/>
      <c r="B135" s="43"/>
      <c r="C135" s="43"/>
      <c r="D135" s="44"/>
      <c r="E135" s="45"/>
      <c r="F135" s="45"/>
      <c r="G135" s="44"/>
      <c r="H135" s="46"/>
      <c r="I135" s="39" t="str">
        <f t="shared" si="0"/>
        <v/>
      </c>
      <c r="J135" s="43"/>
    </row>
    <row r="136" spans="1:10" ht="30" hidden="1" customHeight="1" thickBot="1">
      <c r="A136" s="42"/>
      <c r="B136" s="43"/>
      <c r="C136" s="43"/>
      <c r="D136" s="44"/>
      <c r="E136" s="45"/>
      <c r="F136" s="45"/>
      <c r="G136" s="44"/>
      <c r="H136" s="46"/>
      <c r="I136" s="39" t="str">
        <f t="shared" si="0"/>
        <v/>
      </c>
      <c r="J136" s="43"/>
    </row>
    <row r="137" spans="1:10" ht="30" hidden="1" customHeight="1" thickBot="1">
      <c r="A137" s="42"/>
      <c r="B137" s="43"/>
      <c r="C137" s="43"/>
      <c r="D137" s="44"/>
      <c r="E137" s="45"/>
      <c r="F137" s="45"/>
      <c r="G137" s="44"/>
      <c r="H137" s="46"/>
      <c r="I137" s="39" t="str">
        <f t="shared" si="0"/>
        <v/>
      </c>
      <c r="J137" s="43"/>
    </row>
    <row r="138" spans="1:10" ht="30" hidden="1" customHeight="1" thickBot="1">
      <c r="A138" s="42"/>
      <c r="B138" s="43"/>
      <c r="C138" s="43"/>
      <c r="D138" s="44"/>
      <c r="E138" s="45"/>
      <c r="F138" s="45"/>
      <c r="G138" s="44"/>
      <c r="H138" s="46"/>
      <c r="I138" s="39" t="str">
        <f t="shared" si="0"/>
        <v/>
      </c>
      <c r="J138" s="43"/>
    </row>
    <row r="139" spans="1:10" ht="30" hidden="1" customHeight="1" thickBot="1">
      <c r="A139" s="42"/>
      <c r="B139" s="43"/>
      <c r="C139" s="43"/>
      <c r="D139" s="44"/>
      <c r="E139" s="45"/>
      <c r="F139" s="45"/>
      <c r="G139" s="44"/>
      <c r="H139" s="46"/>
      <c r="I139" s="39" t="str">
        <f t="shared" si="0"/>
        <v/>
      </c>
      <c r="J139" s="43"/>
    </row>
    <row r="140" spans="1:10" ht="30" hidden="1" customHeight="1" thickBot="1">
      <c r="A140" s="42"/>
      <c r="B140" s="43"/>
      <c r="C140" s="43"/>
      <c r="D140" s="44"/>
      <c r="E140" s="45"/>
      <c r="F140" s="45"/>
      <c r="G140" s="44"/>
      <c r="H140" s="46"/>
      <c r="I140" s="39" t="str">
        <f t="shared" si="0"/>
        <v/>
      </c>
      <c r="J140" s="43"/>
    </row>
    <row r="141" spans="1:10" ht="30" hidden="1" customHeight="1" thickBot="1">
      <c r="A141" s="42"/>
      <c r="B141" s="43"/>
      <c r="C141" s="43"/>
      <c r="D141" s="44"/>
      <c r="E141" s="45"/>
      <c r="F141" s="45"/>
      <c r="G141" s="44"/>
      <c r="H141" s="46"/>
      <c r="I141" s="39" t="str">
        <f t="shared" si="0"/>
        <v/>
      </c>
      <c r="J141" s="43"/>
    </row>
    <row r="142" spans="1:10" ht="30" hidden="1" customHeight="1" thickBot="1">
      <c r="A142" s="42"/>
      <c r="B142" s="43"/>
      <c r="C142" s="43"/>
      <c r="D142" s="44"/>
      <c r="E142" s="45"/>
      <c r="F142" s="45"/>
      <c r="G142" s="44"/>
      <c r="H142" s="46"/>
      <c r="I142" s="39" t="str">
        <f t="shared" si="0"/>
        <v/>
      </c>
      <c r="J142" s="43"/>
    </row>
    <row r="143" spans="1:10" ht="30" hidden="1" customHeight="1" thickBot="1">
      <c r="A143" s="42"/>
      <c r="B143" s="43"/>
      <c r="C143" s="43"/>
      <c r="D143" s="44"/>
      <c r="E143" s="45"/>
      <c r="F143" s="45"/>
      <c r="G143" s="44"/>
      <c r="H143" s="46"/>
      <c r="I143" s="39" t="str">
        <f t="shared" si="0"/>
        <v/>
      </c>
      <c r="J143" s="43"/>
    </row>
    <row r="144" spans="1:10" ht="30" hidden="1" customHeight="1" thickBot="1">
      <c r="A144" s="42"/>
      <c r="B144" s="43"/>
      <c r="C144" s="43"/>
      <c r="D144" s="44"/>
      <c r="E144" s="45"/>
      <c r="F144" s="45"/>
      <c r="G144" s="44"/>
      <c r="H144" s="46"/>
      <c r="I144" s="39" t="str">
        <f t="shared" si="0"/>
        <v/>
      </c>
      <c r="J144" s="43"/>
    </row>
    <row r="145" spans="1:10" ht="30" hidden="1" customHeight="1" thickBot="1">
      <c r="A145" s="42"/>
      <c r="B145" s="43"/>
      <c r="C145" s="43"/>
      <c r="D145" s="44"/>
      <c r="E145" s="45"/>
      <c r="F145" s="45"/>
      <c r="G145" s="44"/>
      <c r="H145" s="46"/>
      <c r="I145" s="39" t="str">
        <f t="shared" si="0"/>
        <v/>
      </c>
      <c r="J145" s="43"/>
    </row>
    <row r="146" spans="1:10" ht="30" hidden="1" customHeight="1" thickBot="1">
      <c r="A146" s="42"/>
      <c r="B146" s="43"/>
      <c r="C146" s="43"/>
      <c r="D146" s="44"/>
      <c r="E146" s="45"/>
      <c r="F146" s="45"/>
      <c r="G146" s="44"/>
      <c r="H146" s="46"/>
      <c r="I146" s="39" t="str">
        <f t="shared" si="0"/>
        <v/>
      </c>
      <c r="J146" s="43"/>
    </row>
    <row r="147" spans="1:10" ht="30" hidden="1" customHeight="1" thickBot="1">
      <c r="A147" s="42"/>
      <c r="B147" s="43"/>
      <c r="C147" s="43"/>
      <c r="D147" s="44"/>
      <c r="E147" s="45"/>
      <c r="F147" s="45"/>
      <c r="G147" s="44"/>
      <c r="H147" s="46"/>
      <c r="I147" s="39" t="str">
        <f t="shared" si="0"/>
        <v/>
      </c>
      <c r="J147" s="43"/>
    </row>
    <row r="148" spans="1:10" ht="30" hidden="1" customHeight="1" thickBot="1">
      <c r="A148" s="42"/>
      <c r="B148" s="43"/>
      <c r="C148" s="43"/>
      <c r="D148" s="44"/>
      <c r="E148" s="45"/>
      <c r="F148" s="45"/>
      <c r="G148" s="44"/>
      <c r="H148" s="46"/>
      <c r="I148" s="39" t="str">
        <f t="shared" si="0"/>
        <v/>
      </c>
      <c r="J148" s="43"/>
    </row>
    <row r="149" spans="1:10" ht="30" hidden="1" customHeight="1" thickBot="1">
      <c r="A149" s="42"/>
      <c r="B149" s="43"/>
      <c r="C149" s="43"/>
      <c r="D149" s="44"/>
      <c r="E149" s="45"/>
      <c r="F149" s="45"/>
      <c r="G149" s="44"/>
      <c r="H149" s="46"/>
      <c r="I149" s="39" t="str">
        <f t="shared" si="0"/>
        <v/>
      </c>
      <c r="J149" s="43"/>
    </row>
    <row r="150" spans="1:10" ht="30" hidden="1" customHeight="1" thickBot="1">
      <c r="A150" s="42"/>
      <c r="B150" s="43"/>
      <c r="C150" s="43"/>
      <c r="D150" s="44"/>
      <c r="E150" s="45"/>
      <c r="F150" s="45"/>
      <c r="G150" s="44"/>
      <c r="H150" s="46"/>
      <c r="I150" s="39" t="str">
        <f t="shared" si="0"/>
        <v/>
      </c>
      <c r="J150" s="43"/>
    </row>
    <row r="151" spans="1:10" ht="30" hidden="1" customHeight="1" thickBot="1">
      <c r="A151" s="42"/>
      <c r="B151" s="43"/>
      <c r="C151" s="43"/>
      <c r="D151" s="44"/>
      <c r="E151" s="45"/>
      <c r="F151" s="45"/>
      <c r="G151" s="44"/>
      <c r="H151" s="46"/>
      <c r="I151" s="39" t="str">
        <f t="shared" si="0"/>
        <v/>
      </c>
      <c r="J151" s="43"/>
    </row>
    <row r="152" spans="1:10" ht="30" hidden="1" customHeight="1" thickBot="1">
      <c r="A152" s="42"/>
      <c r="B152" s="43"/>
      <c r="C152" s="43"/>
      <c r="D152" s="44"/>
      <c r="E152" s="45"/>
      <c r="F152" s="45"/>
      <c r="G152" s="44"/>
      <c r="H152" s="46"/>
      <c r="I152" s="39" t="str">
        <f t="shared" si="0"/>
        <v/>
      </c>
      <c r="J152" s="43"/>
    </row>
    <row r="153" spans="1:10" ht="30" hidden="1" customHeight="1" thickBot="1">
      <c r="A153" s="42"/>
      <c r="B153" s="43"/>
      <c r="C153" s="43"/>
      <c r="D153" s="44"/>
      <c r="E153" s="45"/>
      <c r="F153" s="45"/>
      <c r="G153" s="44"/>
      <c r="H153" s="46"/>
      <c r="I153" s="39" t="str">
        <f t="shared" si="0"/>
        <v/>
      </c>
      <c r="J153" s="43"/>
    </row>
    <row r="154" spans="1:10" ht="30" hidden="1" customHeight="1" thickBot="1">
      <c r="A154" s="42"/>
      <c r="B154" s="43"/>
      <c r="C154" s="43"/>
      <c r="D154" s="44"/>
      <c r="E154" s="45"/>
      <c r="F154" s="45"/>
      <c r="G154" s="44"/>
      <c r="H154" s="46"/>
      <c r="I154" s="39" t="str">
        <f t="shared" si="0"/>
        <v/>
      </c>
      <c r="J154" s="43"/>
    </row>
    <row r="155" spans="1:10" ht="30" hidden="1" customHeight="1" thickBot="1">
      <c r="A155" s="42"/>
      <c r="B155" s="43"/>
      <c r="C155" s="43"/>
      <c r="D155" s="44"/>
      <c r="E155" s="45"/>
      <c r="F155" s="45"/>
      <c r="G155" s="44"/>
      <c r="H155" s="46"/>
      <c r="I155" s="39" t="str">
        <f t="shared" si="0"/>
        <v/>
      </c>
      <c r="J155" s="43"/>
    </row>
    <row r="156" spans="1:10" ht="30" hidden="1" customHeight="1" thickBot="1">
      <c r="A156" s="42"/>
      <c r="B156" s="43"/>
      <c r="C156" s="43"/>
      <c r="D156" s="44"/>
      <c r="E156" s="45"/>
      <c r="F156" s="45"/>
      <c r="G156" s="44"/>
      <c r="H156" s="46"/>
      <c r="I156" s="39" t="str">
        <f t="shared" si="0"/>
        <v/>
      </c>
      <c r="J156" s="43"/>
    </row>
    <row r="157" spans="1:10" ht="30" hidden="1" customHeight="1" thickBot="1">
      <c r="A157" s="42"/>
      <c r="B157" s="43"/>
      <c r="C157" s="43"/>
      <c r="D157" s="44"/>
      <c r="E157" s="45"/>
      <c r="F157" s="45"/>
      <c r="G157" s="44"/>
      <c r="H157" s="46"/>
      <c r="I157" s="39" t="str">
        <f t="shared" si="0"/>
        <v/>
      </c>
      <c r="J157" s="43"/>
    </row>
    <row r="158" spans="1:10" ht="30" hidden="1" customHeight="1" thickBot="1">
      <c r="A158" s="42"/>
      <c r="B158" s="43"/>
      <c r="C158" s="43"/>
      <c r="D158" s="44"/>
      <c r="E158" s="45"/>
      <c r="F158" s="45"/>
      <c r="G158" s="44"/>
      <c r="H158" s="46"/>
      <c r="I158" s="39" t="str">
        <f t="shared" si="0"/>
        <v/>
      </c>
      <c r="J158" s="43"/>
    </row>
    <row r="159" spans="1:10" ht="30" hidden="1" customHeight="1" thickBot="1">
      <c r="A159" s="42"/>
      <c r="B159" s="43"/>
      <c r="C159" s="43"/>
      <c r="D159" s="44"/>
      <c r="E159" s="45"/>
      <c r="F159" s="45"/>
      <c r="G159" s="44"/>
      <c r="H159" s="46"/>
      <c r="I159" s="39" t="str">
        <f t="shared" si="0"/>
        <v/>
      </c>
      <c r="J159" s="43"/>
    </row>
    <row r="160" spans="1:10" ht="30" hidden="1" customHeight="1" thickBot="1">
      <c r="A160" s="42"/>
      <c r="B160" s="43"/>
      <c r="C160" s="43"/>
      <c r="D160" s="44"/>
      <c r="E160" s="45"/>
      <c r="F160" s="45"/>
      <c r="G160" s="44"/>
      <c r="H160" s="46"/>
      <c r="I160" s="39" t="str">
        <f t="shared" si="0"/>
        <v/>
      </c>
      <c r="J160" s="43"/>
    </row>
    <row r="161" spans="1:10" ht="30" hidden="1" customHeight="1" thickBot="1">
      <c r="A161" s="42"/>
      <c r="B161" s="43"/>
      <c r="C161" s="43"/>
      <c r="D161" s="44"/>
      <c r="E161" s="45"/>
      <c r="F161" s="45"/>
      <c r="G161" s="44"/>
      <c r="H161" s="46"/>
      <c r="I161" s="39" t="str">
        <f t="shared" si="0"/>
        <v/>
      </c>
      <c r="J161" s="43"/>
    </row>
    <row r="162" spans="1:10" ht="30" hidden="1" customHeight="1" thickBot="1">
      <c r="A162" s="42"/>
      <c r="B162" s="43"/>
      <c r="C162" s="43"/>
      <c r="D162" s="44"/>
      <c r="E162" s="45"/>
      <c r="F162" s="45"/>
      <c r="G162" s="44"/>
      <c r="H162" s="46"/>
      <c r="I162" s="39" t="str">
        <f t="shared" si="0"/>
        <v/>
      </c>
      <c r="J162" s="43"/>
    </row>
    <row r="163" spans="1:10" ht="30" hidden="1" customHeight="1" thickBot="1">
      <c r="A163" s="42"/>
      <c r="B163" s="43"/>
      <c r="C163" s="43"/>
      <c r="D163" s="44"/>
      <c r="E163" s="45"/>
      <c r="F163" s="45"/>
      <c r="G163" s="44"/>
      <c r="H163" s="46"/>
      <c r="I163" s="39" t="str">
        <f t="shared" si="0"/>
        <v/>
      </c>
      <c r="J163" s="43"/>
    </row>
    <row r="164" spans="1:10" ht="30" hidden="1" customHeight="1" thickBot="1">
      <c r="A164" s="42"/>
      <c r="B164" s="43"/>
      <c r="C164" s="43"/>
      <c r="D164" s="44"/>
      <c r="E164" s="45"/>
      <c r="F164" s="45"/>
      <c r="G164" s="44"/>
      <c r="H164" s="46"/>
      <c r="I164" s="39" t="str">
        <f t="shared" si="0"/>
        <v/>
      </c>
      <c r="J164" s="43"/>
    </row>
    <row r="165" spans="1:10" ht="30" hidden="1" customHeight="1" thickBot="1">
      <c r="A165" s="42"/>
      <c r="B165" s="43"/>
      <c r="C165" s="43"/>
      <c r="D165" s="44"/>
      <c r="E165" s="45"/>
      <c r="F165" s="45"/>
      <c r="G165" s="44"/>
      <c r="H165" s="46"/>
      <c r="I165" s="39" t="str">
        <f t="shared" si="0"/>
        <v/>
      </c>
      <c r="J165" s="43"/>
    </row>
    <row r="166" spans="1:10" ht="30" hidden="1" customHeight="1" thickBot="1">
      <c r="A166" s="42"/>
      <c r="B166" s="43"/>
      <c r="C166" s="43"/>
      <c r="D166" s="44"/>
      <c r="E166" s="45"/>
      <c r="F166" s="45"/>
      <c r="G166" s="44"/>
      <c r="H166" s="46"/>
      <c r="I166" s="39" t="str">
        <f t="shared" si="0"/>
        <v/>
      </c>
      <c r="J166" s="43"/>
    </row>
    <row r="167" spans="1:10" ht="30" hidden="1" customHeight="1" thickBot="1">
      <c r="A167" s="42"/>
      <c r="B167" s="43"/>
      <c r="C167" s="43"/>
      <c r="D167" s="44"/>
      <c r="E167" s="45"/>
      <c r="F167" s="45"/>
      <c r="G167" s="44"/>
      <c r="H167" s="46"/>
      <c r="I167" s="39" t="str">
        <f t="shared" si="0"/>
        <v/>
      </c>
      <c r="J167" s="43"/>
    </row>
    <row r="168" spans="1:10" ht="30" hidden="1" customHeight="1" thickBot="1">
      <c r="A168" s="42"/>
      <c r="B168" s="43"/>
      <c r="C168" s="43"/>
      <c r="D168" s="44"/>
      <c r="E168" s="45"/>
      <c r="F168" s="45"/>
      <c r="G168" s="44"/>
      <c r="H168" s="46"/>
      <c r="I168" s="39" t="str">
        <f t="shared" si="0"/>
        <v/>
      </c>
      <c r="J168" s="43"/>
    </row>
    <row r="169" spans="1:10" ht="30" hidden="1" customHeight="1" thickBot="1">
      <c r="A169" s="42"/>
      <c r="B169" s="43"/>
      <c r="C169" s="43"/>
      <c r="D169" s="44"/>
      <c r="E169" s="45"/>
      <c r="F169" s="45"/>
      <c r="G169" s="44"/>
      <c r="H169" s="46"/>
      <c r="I169" s="39" t="str">
        <f t="shared" si="0"/>
        <v/>
      </c>
      <c r="J169" s="43"/>
    </row>
    <row r="170" spans="1:10" ht="30" hidden="1" customHeight="1" thickBot="1">
      <c r="A170" s="42"/>
      <c r="B170" s="43"/>
      <c r="C170" s="43"/>
      <c r="D170" s="44"/>
      <c r="E170" s="45"/>
      <c r="F170" s="45"/>
      <c r="G170" s="44"/>
      <c r="H170" s="46"/>
      <c r="I170" s="39" t="str">
        <f t="shared" si="0"/>
        <v/>
      </c>
      <c r="J170" s="43"/>
    </row>
    <row r="171" spans="1:10" ht="30" hidden="1" customHeight="1" thickBot="1">
      <c r="A171" s="42"/>
      <c r="B171" s="43"/>
      <c r="C171" s="43"/>
      <c r="D171" s="44"/>
      <c r="E171" s="45"/>
      <c r="F171" s="45"/>
      <c r="G171" s="44"/>
      <c r="H171" s="46"/>
      <c r="I171" s="39" t="str">
        <f t="shared" si="0"/>
        <v/>
      </c>
      <c r="J171" s="43"/>
    </row>
    <row r="172" spans="1:10" ht="30" hidden="1" customHeight="1" thickBot="1">
      <c r="A172" s="42"/>
      <c r="B172" s="43"/>
      <c r="C172" s="43"/>
      <c r="D172" s="44"/>
      <c r="E172" s="45"/>
      <c r="F172" s="45"/>
      <c r="G172" s="44"/>
      <c r="H172" s="46"/>
      <c r="I172" s="39" t="str">
        <f t="shared" si="0"/>
        <v/>
      </c>
      <c r="J172" s="43"/>
    </row>
    <row r="173" spans="1:10" ht="30" hidden="1" customHeight="1" thickBot="1">
      <c r="A173" s="42"/>
      <c r="B173" s="43"/>
      <c r="C173" s="43"/>
      <c r="D173" s="44"/>
      <c r="E173" s="45"/>
      <c r="F173" s="45"/>
      <c r="G173" s="44"/>
      <c r="H173" s="46"/>
      <c r="I173" s="39" t="str">
        <f t="shared" si="0"/>
        <v/>
      </c>
      <c r="J173" s="43"/>
    </row>
    <row r="174" spans="1:10" ht="30" hidden="1" customHeight="1" thickBot="1">
      <c r="A174" s="42"/>
      <c r="B174" s="43"/>
      <c r="C174" s="43"/>
      <c r="D174" s="44"/>
      <c r="E174" s="45"/>
      <c r="F174" s="45"/>
      <c r="G174" s="44"/>
      <c r="H174" s="46"/>
      <c r="I174" s="39" t="str">
        <f t="shared" si="0"/>
        <v/>
      </c>
      <c r="J174" s="43"/>
    </row>
    <row r="175" spans="1:10" ht="30" hidden="1" customHeight="1" thickBot="1">
      <c r="A175" s="42"/>
      <c r="B175" s="43"/>
      <c r="C175" s="43"/>
      <c r="D175" s="44"/>
      <c r="E175" s="45"/>
      <c r="F175" s="45"/>
      <c r="G175" s="44"/>
      <c r="H175" s="46"/>
      <c r="I175" s="39" t="str">
        <f t="shared" si="0"/>
        <v/>
      </c>
      <c r="J175" s="43"/>
    </row>
    <row r="176" spans="1:10" ht="30" hidden="1" customHeight="1" thickBot="1">
      <c r="A176" s="42"/>
      <c r="B176" s="43"/>
      <c r="C176" s="43"/>
      <c r="D176" s="44"/>
      <c r="E176" s="45"/>
      <c r="F176" s="45"/>
      <c r="G176" s="44"/>
      <c r="H176" s="46"/>
      <c r="I176" s="39" t="str">
        <f t="shared" si="0"/>
        <v/>
      </c>
      <c r="J176" s="43"/>
    </row>
    <row r="177" spans="1:10" ht="30" hidden="1" customHeight="1" thickBot="1">
      <c r="A177" s="42"/>
      <c r="B177" s="43"/>
      <c r="C177" s="43"/>
      <c r="D177" s="44"/>
      <c r="E177" s="45"/>
      <c r="F177" s="45"/>
      <c r="G177" s="44"/>
      <c r="H177" s="46"/>
      <c r="I177" s="39" t="str">
        <f t="shared" si="0"/>
        <v/>
      </c>
      <c r="J177" s="43"/>
    </row>
    <row r="178" spans="1:10" ht="30" hidden="1" customHeight="1" thickBot="1">
      <c r="A178" s="42"/>
      <c r="B178" s="43"/>
      <c r="C178" s="43"/>
      <c r="D178" s="44"/>
      <c r="E178" s="45"/>
      <c r="F178" s="45"/>
      <c r="G178" s="44"/>
      <c r="H178" s="46"/>
      <c r="I178" s="39" t="str">
        <f t="shared" si="0"/>
        <v/>
      </c>
      <c r="J178" s="43"/>
    </row>
    <row r="179" spans="1:10" ht="30" hidden="1" customHeight="1" thickBot="1">
      <c r="A179" s="42"/>
      <c r="B179" s="43"/>
      <c r="C179" s="43"/>
      <c r="D179" s="44"/>
      <c r="E179" s="45"/>
      <c r="F179" s="45"/>
      <c r="G179" s="44"/>
      <c r="H179" s="46"/>
      <c r="I179" s="39" t="str">
        <f t="shared" si="0"/>
        <v/>
      </c>
      <c r="J179" s="43"/>
    </row>
    <row r="180" spans="1:10" ht="30" hidden="1" customHeight="1" thickBot="1">
      <c r="A180" s="42"/>
      <c r="B180" s="43"/>
      <c r="C180" s="43"/>
      <c r="D180" s="44"/>
      <c r="E180" s="45"/>
      <c r="F180" s="45"/>
      <c r="G180" s="44"/>
      <c r="H180" s="46"/>
      <c r="I180" s="39" t="str">
        <f t="shared" si="0"/>
        <v/>
      </c>
      <c r="J180" s="43"/>
    </row>
    <row r="181" spans="1:10" ht="30" hidden="1" customHeight="1" thickBot="1">
      <c r="A181" s="42"/>
      <c r="B181" s="43"/>
      <c r="C181" s="43"/>
      <c r="D181" s="44"/>
      <c r="E181" s="45"/>
      <c r="F181" s="45"/>
      <c r="G181" s="44"/>
      <c r="H181" s="46"/>
      <c r="I181" s="39" t="str">
        <f t="shared" si="0"/>
        <v/>
      </c>
      <c r="J181" s="43"/>
    </row>
    <row r="182" spans="1:10" ht="30" hidden="1" customHeight="1" thickBot="1">
      <c r="A182" s="42"/>
      <c r="B182" s="43"/>
      <c r="C182" s="43"/>
      <c r="D182" s="44"/>
      <c r="E182" s="45"/>
      <c r="F182" s="45"/>
      <c r="G182" s="44"/>
      <c r="H182" s="46"/>
      <c r="I182" s="39" t="str">
        <f t="shared" si="0"/>
        <v/>
      </c>
      <c r="J182" s="43"/>
    </row>
    <row r="183" spans="1:10" ht="30" hidden="1" customHeight="1" thickBot="1">
      <c r="A183" s="42"/>
      <c r="B183" s="43"/>
      <c r="C183" s="43"/>
      <c r="D183" s="44"/>
      <c r="E183" s="45"/>
      <c r="F183" s="45"/>
      <c r="G183" s="44"/>
      <c r="H183" s="46"/>
      <c r="I183" s="39" t="str">
        <f t="shared" si="0"/>
        <v/>
      </c>
      <c r="J183" s="43"/>
    </row>
    <row r="184" spans="1:10" ht="30" hidden="1" customHeight="1" thickBot="1">
      <c r="A184" s="42"/>
      <c r="B184" s="43"/>
      <c r="C184" s="43"/>
      <c r="D184" s="44"/>
      <c r="E184" s="45"/>
      <c r="F184" s="45"/>
      <c r="G184" s="44"/>
      <c r="H184" s="46"/>
      <c r="I184" s="39" t="str">
        <f t="shared" si="0"/>
        <v/>
      </c>
      <c r="J184" s="43"/>
    </row>
    <row r="185" spans="1:10" ht="30" hidden="1" customHeight="1" thickBot="1">
      <c r="A185" s="42"/>
      <c r="B185" s="43"/>
      <c r="C185" s="43"/>
      <c r="D185" s="44"/>
      <c r="E185" s="45"/>
      <c r="F185" s="45"/>
      <c r="G185" s="44"/>
      <c r="H185" s="46"/>
      <c r="I185" s="39" t="str">
        <f t="shared" si="0"/>
        <v/>
      </c>
      <c r="J185" s="43"/>
    </row>
    <row r="186" spans="1:10" ht="30" hidden="1" customHeight="1" thickBot="1">
      <c r="A186" s="42"/>
      <c r="B186" s="43"/>
      <c r="C186" s="43"/>
      <c r="D186" s="44"/>
      <c r="E186" s="45"/>
      <c r="F186" s="45"/>
      <c r="G186" s="44"/>
      <c r="H186" s="46"/>
      <c r="I186" s="39" t="str">
        <f t="shared" si="0"/>
        <v/>
      </c>
      <c r="J186" s="43"/>
    </row>
    <row r="187" spans="1:10" ht="30" hidden="1" customHeight="1" thickBot="1">
      <c r="A187" s="42"/>
      <c r="B187" s="43"/>
      <c r="C187" s="43"/>
      <c r="D187" s="44"/>
      <c r="E187" s="45"/>
      <c r="F187" s="45"/>
      <c r="G187" s="44"/>
      <c r="H187" s="46"/>
      <c r="I187" s="39" t="str">
        <f t="shared" si="0"/>
        <v/>
      </c>
      <c r="J187" s="43"/>
    </row>
    <row r="188" spans="1:10" ht="30" hidden="1" customHeight="1" thickBot="1">
      <c r="A188" s="42"/>
      <c r="B188" s="43"/>
      <c r="C188" s="43"/>
      <c r="D188" s="44"/>
      <c r="E188" s="45"/>
      <c r="F188" s="45"/>
      <c r="G188" s="44"/>
      <c r="H188" s="46"/>
      <c r="I188" s="39" t="str">
        <f t="shared" si="0"/>
        <v/>
      </c>
      <c r="J188" s="43"/>
    </row>
    <row r="189" spans="1:10" ht="30" hidden="1" customHeight="1" thickBot="1">
      <c r="A189" s="42"/>
      <c r="B189" s="43"/>
      <c r="C189" s="43"/>
      <c r="D189" s="44"/>
      <c r="E189" s="45"/>
      <c r="F189" s="45"/>
      <c r="G189" s="44"/>
      <c r="H189" s="46"/>
      <c r="I189" s="39" t="str">
        <f t="shared" si="0"/>
        <v/>
      </c>
      <c r="J189" s="43"/>
    </row>
    <row r="190" spans="1:10" ht="30" hidden="1" customHeight="1" thickBot="1">
      <c r="A190" s="42"/>
      <c r="B190" s="43"/>
      <c r="C190" s="43"/>
      <c r="D190" s="44"/>
      <c r="E190" s="45"/>
      <c r="F190" s="45"/>
      <c r="G190" s="44"/>
      <c r="H190" s="46"/>
      <c r="I190" s="39" t="str">
        <f t="shared" si="0"/>
        <v/>
      </c>
      <c r="J190" s="43"/>
    </row>
    <row r="191" spans="1:10" ht="30" hidden="1" customHeight="1" thickBot="1">
      <c r="A191" s="42"/>
      <c r="B191" s="43"/>
      <c r="C191" s="43"/>
      <c r="D191" s="44"/>
      <c r="E191" s="45"/>
      <c r="F191" s="45"/>
      <c r="G191" s="44"/>
      <c r="H191" s="46"/>
      <c r="I191" s="39" t="str">
        <f t="shared" si="0"/>
        <v/>
      </c>
      <c r="J191" s="43"/>
    </row>
    <row r="192" spans="1:10" ht="30" hidden="1" customHeight="1" thickBot="1">
      <c r="A192" s="42"/>
      <c r="B192" s="43"/>
      <c r="C192" s="43"/>
      <c r="D192" s="44"/>
      <c r="E192" s="45"/>
      <c r="F192" s="45"/>
      <c r="G192" s="44"/>
      <c r="H192" s="46"/>
      <c r="I192" s="39" t="str">
        <f t="shared" si="0"/>
        <v/>
      </c>
      <c r="J192" s="43"/>
    </row>
    <row r="193" spans="1:10" ht="30" hidden="1" customHeight="1" thickBot="1">
      <c r="A193" s="42"/>
      <c r="B193" s="43"/>
      <c r="C193" s="43"/>
      <c r="D193" s="44"/>
      <c r="E193" s="45"/>
      <c r="F193" s="45"/>
      <c r="G193" s="44"/>
      <c r="H193" s="46"/>
      <c r="I193" s="39" t="str">
        <f t="shared" si="0"/>
        <v/>
      </c>
      <c r="J193" s="43"/>
    </row>
    <row r="194" spans="1:10" ht="30" hidden="1" customHeight="1" thickBot="1">
      <c r="A194" s="42"/>
      <c r="B194" s="43"/>
      <c r="C194" s="43"/>
      <c r="D194" s="44"/>
      <c r="E194" s="45"/>
      <c r="F194" s="45"/>
      <c r="G194" s="44"/>
      <c r="H194" s="46"/>
      <c r="I194" s="39" t="str">
        <f t="shared" si="0"/>
        <v/>
      </c>
      <c r="J194" s="43"/>
    </row>
    <row r="195" spans="1:10" ht="30" hidden="1" customHeight="1" thickBot="1">
      <c r="A195" s="42"/>
      <c r="B195" s="43"/>
      <c r="C195" s="43"/>
      <c r="D195" s="44"/>
      <c r="E195" s="45"/>
      <c r="F195" s="45"/>
      <c r="G195" s="44"/>
      <c r="H195" s="46"/>
      <c r="I195" s="39" t="str">
        <f t="shared" si="0"/>
        <v/>
      </c>
      <c r="J195" s="43"/>
    </row>
    <row r="196" spans="1:10" ht="30" hidden="1" customHeight="1" thickBot="1">
      <c r="A196" s="42"/>
      <c r="B196" s="43"/>
      <c r="C196" s="43"/>
      <c r="D196" s="44"/>
      <c r="E196" s="45"/>
      <c r="F196" s="45"/>
      <c r="G196" s="44"/>
      <c r="H196" s="46"/>
      <c r="I196" s="39" t="str">
        <f t="shared" si="0"/>
        <v/>
      </c>
      <c r="J196" s="43"/>
    </row>
    <row r="197" spans="1:10" ht="30" hidden="1" customHeight="1" thickBot="1">
      <c r="A197" s="42"/>
      <c r="B197" s="43"/>
      <c r="C197" s="43"/>
      <c r="D197" s="44"/>
      <c r="E197" s="45"/>
      <c r="F197" s="45"/>
      <c r="G197" s="44"/>
      <c r="H197" s="46"/>
      <c r="I197" s="39" t="str">
        <f t="shared" si="0"/>
        <v/>
      </c>
      <c r="J197" s="43"/>
    </row>
    <row r="198" spans="1:10" ht="30" hidden="1" customHeight="1" thickBot="1">
      <c r="A198" s="42"/>
      <c r="B198" s="43"/>
      <c r="C198" s="43"/>
      <c r="D198" s="44"/>
      <c r="E198" s="45"/>
      <c r="F198" s="45"/>
      <c r="G198" s="44"/>
      <c r="H198" s="46"/>
      <c r="I198" s="39" t="str">
        <f t="shared" si="0"/>
        <v/>
      </c>
      <c r="J198" s="43"/>
    </row>
    <row r="199" spans="1:10" ht="30" hidden="1" customHeight="1" thickBot="1">
      <c r="A199" s="42"/>
      <c r="B199" s="43"/>
      <c r="C199" s="43"/>
      <c r="D199" s="44"/>
      <c r="E199" s="45"/>
      <c r="F199" s="45"/>
      <c r="G199" s="44"/>
      <c r="H199" s="46"/>
      <c r="I199" s="39" t="str">
        <f t="shared" si="0"/>
        <v/>
      </c>
      <c r="J199" s="43"/>
    </row>
    <row r="200" spans="1:10" ht="30" hidden="1" customHeight="1" thickBot="1">
      <c r="A200" s="42"/>
      <c r="B200" s="43"/>
      <c r="C200" s="43"/>
      <c r="D200" s="44"/>
      <c r="E200" s="45"/>
      <c r="F200" s="45"/>
      <c r="G200" s="44"/>
      <c r="H200" s="46"/>
      <c r="I200" s="39" t="str">
        <f t="shared" si="0"/>
        <v/>
      </c>
      <c r="J200" s="43"/>
    </row>
    <row r="201" spans="1:10" ht="30" hidden="1" customHeight="1" thickBot="1">
      <c r="A201" s="42"/>
      <c r="B201" s="43"/>
      <c r="C201" s="43"/>
      <c r="D201" s="44"/>
      <c r="E201" s="45"/>
      <c r="F201" s="45"/>
      <c r="G201" s="44"/>
      <c r="H201" s="46"/>
      <c r="I201" s="39" t="str">
        <f t="shared" si="0"/>
        <v/>
      </c>
      <c r="J201" s="43"/>
    </row>
    <row r="202" spans="1:10" ht="30" hidden="1" customHeight="1" thickBot="1">
      <c r="A202" s="42"/>
      <c r="B202" s="43"/>
      <c r="C202" s="43"/>
      <c r="D202" s="44"/>
      <c r="E202" s="45"/>
      <c r="F202" s="45"/>
      <c r="G202" s="44"/>
      <c r="H202" s="46"/>
      <c r="I202" s="39" t="str">
        <f t="shared" si="0"/>
        <v/>
      </c>
      <c r="J202" s="43"/>
    </row>
    <row r="203" spans="1:10" ht="30" hidden="1" customHeight="1" thickBot="1">
      <c r="A203" s="42"/>
      <c r="B203" s="43"/>
      <c r="C203" s="43"/>
      <c r="D203" s="44"/>
      <c r="E203" s="45"/>
      <c r="F203" s="45"/>
      <c r="G203" s="44"/>
      <c r="H203" s="46"/>
      <c r="I203" s="39" t="str">
        <f t="shared" si="0"/>
        <v/>
      </c>
      <c r="J203" s="43"/>
    </row>
    <row r="204" spans="1:10" ht="30" hidden="1" customHeight="1" thickBot="1">
      <c r="A204" s="42"/>
      <c r="B204" s="43"/>
      <c r="C204" s="43"/>
      <c r="D204" s="44"/>
      <c r="E204" s="45"/>
      <c r="F204" s="45"/>
      <c r="G204" s="44"/>
      <c r="H204" s="46"/>
      <c r="I204" s="39" t="str">
        <f t="shared" si="0"/>
        <v/>
      </c>
      <c r="J204" s="43"/>
    </row>
    <row r="205" spans="1:10" ht="30" hidden="1" customHeight="1" thickBot="1">
      <c r="A205" s="42"/>
      <c r="B205" s="43"/>
      <c r="C205" s="43"/>
      <c r="D205" s="44"/>
      <c r="E205" s="45"/>
      <c r="F205" s="45"/>
      <c r="G205" s="44"/>
      <c r="H205" s="46"/>
      <c r="I205" s="39" t="str">
        <f t="shared" si="0"/>
        <v/>
      </c>
      <c r="J205" s="43"/>
    </row>
    <row r="206" spans="1:10" ht="30" hidden="1" customHeight="1" thickBot="1">
      <c r="A206" s="42"/>
      <c r="B206" s="43"/>
      <c r="C206" s="43"/>
      <c r="D206" s="44"/>
      <c r="E206" s="45"/>
      <c r="F206" s="45"/>
      <c r="G206" s="44"/>
      <c r="H206" s="46"/>
      <c r="I206" s="39" t="str">
        <f t="shared" si="0"/>
        <v/>
      </c>
      <c r="J206" s="43"/>
    </row>
    <row r="207" spans="1:10" ht="30" hidden="1" customHeight="1" thickBot="1">
      <c r="A207" s="42"/>
      <c r="B207" s="43"/>
      <c r="C207" s="43"/>
      <c r="D207" s="44"/>
      <c r="E207" s="45"/>
      <c r="F207" s="45"/>
      <c r="G207" s="44"/>
      <c r="H207" s="46"/>
      <c r="I207" s="39" t="str">
        <f t="shared" si="0"/>
        <v/>
      </c>
      <c r="J207" s="43"/>
    </row>
    <row r="208" spans="1:10" ht="15" customHeight="1">
      <c r="A208" s="2" t="s">
        <v>45</v>
      </c>
    </row>
    <row r="209" spans="1:11" ht="15" customHeight="1">
      <c r="A209" s="2" t="s">
        <v>114</v>
      </c>
    </row>
    <row r="210" spans="1:11" ht="15" customHeight="1">
      <c r="A210" s="2" t="s">
        <v>126</v>
      </c>
    </row>
    <row r="211" spans="1:11" ht="15" customHeight="1">
      <c r="A211" s="2" t="s">
        <v>65</v>
      </c>
    </row>
    <row r="212" spans="1:11" ht="15" customHeight="1">
      <c r="A212" s="2" t="s">
        <v>66</v>
      </c>
    </row>
    <row r="213" spans="1:11" ht="15" customHeight="1">
      <c r="A213" s="2" t="s">
        <v>67</v>
      </c>
    </row>
    <row r="214" spans="1:11" ht="15" customHeight="1">
      <c r="A214" s="2" t="s">
        <v>68</v>
      </c>
      <c r="B214" s="24"/>
      <c r="C214" s="24"/>
      <c r="D214" s="24"/>
      <c r="E214" s="24"/>
      <c r="F214" s="24"/>
      <c r="G214" s="24"/>
      <c r="I214" s="24"/>
      <c r="J214" s="24"/>
      <c r="K214" s="24"/>
    </row>
    <row r="215" spans="1:11" ht="15" customHeight="1">
      <c r="A215" s="2" t="s">
        <v>69</v>
      </c>
    </row>
    <row r="217" spans="1:11" ht="30" hidden="1" customHeight="1">
      <c r="A217" s="2" t="s">
        <v>70</v>
      </c>
      <c r="D217" s="2" t="s">
        <v>71</v>
      </c>
      <c r="E217" s="2" t="s">
        <v>72</v>
      </c>
      <c r="F217" s="2" t="s">
        <v>56</v>
      </c>
      <c r="G217" s="2" t="s">
        <v>73</v>
      </c>
    </row>
    <row r="218" spans="1:11" ht="30" hidden="1" customHeight="1">
      <c r="A218" s="40" t="s">
        <v>74</v>
      </c>
      <c r="D218" s="40" t="s">
        <v>75</v>
      </c>
      <c r="E218" s="41" t="s">
        <v>16</v>
      </c>
      <c r="F218" s="41" t="s">
        <v>18</v>
      </c>
      <c r="G218" s="41" t="s">
        <v>76</v>
      </c>
    </row>
    <row r="219" spans="1:11" ht="30" hidden="1" customHeight="1">
      <c r="A219" s="40" t="s">
        <v>63</v>
      </c>
      <c r="D219" s="40" t="s">
        <v>77</v>
      </c>
      <c r="E219" s="41" t="s">
        <v>64</v>
      </c>
      <c r="F219" s="41" t="s">
        <v>62</v>
      </c>
      <c r="G219" s="40" t="s">
        <v>78</v>
      </c>
    </row>
    <row r="220" spans="1:11" ht="30" hidden="1" customHeight="1">
      <c r="A220" s="40" t="s">
        <v>79</v>
      </c>
      <c r="D220" s="40" t="s">
        <v>61</v>
      </c>
      <c r="G220" s="40" t="s">
        <v>82</v>
      </c>
    </row>
    <row r="221" spans="1:11" ht="30" hidden="1" customHeight="1">
      <c r="A221" s="40" t="s">
        <v>80</v>
      </c>
      <c r="D221" s="40" t="s">
        <v>81</v>
      </c>
      <c r="G221" s="40" t="s">
        <v>85</v>
      </c>
    </row>
    <row r="222" spans="1:11" ht="30" hidden="1" customHeight="1">
      <c r="A222" s="40" t="s">
        <v>83</v>
      </c>
      <c r="D222" s="40" t="s">
        <v>84</v>
      </c>
      <c r="G222" s="41" t="s">
        <v>87</v>
      </c>
    </row>
    <row r="223" spans="1:11" ht="30" hidden="1" customHeight="1">
      <c r="A223" s="40" t="s">
        <v>36</v>
      </c>
      <c r="D223" s="40" t="s">
        <v>86</v>
      </c>
      <c r="G223" s="40" t="s">
        <v>190</v>
      </c>
    </row>
    <row r="224" spans="1:11" ht="30" hidden="1" customHeight="1">
      <c r="A224" s="40" t="s">
        <v>88</v>
      </c>
      <c r="D224" s="40" t="s">
        <v>89</v>
      </c>
      <c r="G224" s="40" t="s">
        <v>92</v>
      </c>
    </row>
    <row r="225" spans="1:7" ht="30" hidden="1" customHeight="1">
      <c r="A225" s="40" t="s">
        <v>110</v>
      </c>
      <c r="D225" s="40" t="s">
        <v>113</v>
      </c>
      <c r="G225" s="40" t="s">
        <v>49</v>
      </c>
    </row>
    <row r="226" spans="1:7" ht="30" hidden="1" customHeight="1">
      <c r="A226" s="40" t="s">
        <v>90</v>
      </c>
      <c r="D226" s="40" t="s">
        <v>91</v>
      </c>
      <c r="G226" s="40" t="s">
        <v>165</v>
      </c>
    </row>
    <row r="227" spans="1:7" ht="30" hidden="1" customHeight="1">
      <c r="A227" s="40" t="s">
        <v>93</v>
      </c>
      <c r="D227" s="40" t="s">
        <v>94</v>
      </c>
      <c r="G227" s="40" t="s">
        <v>97</v>
      </c>
    </row>
    <row r="228" spans="1:7" ht="30" hidden="1" customHeight="1">
      <c r="A228" s="40" t="s">
        <v>40</v>
      </c>
      <c r="D228" s="40" t="s">
        <v>95</v>
      </c>
      <c r="G228" s="40" t="s">
        <v>164</v>
      </c>
    </row>
    <row r="229" spans="1:7" ht="30" hidden="1" customHeight="1">
      <c r="A229" s="40" t="s">
        <v>111</v>
      </c>
      <c r="D229" s="40" t="s">
        <v>96</v>
      </c>
    </row>
    <row r="230" spans="1:7" ht="30" hidden="1" customHeight="1">
      <c r="A230" s="40" t="s">
        <v>98</v>
      </c>
      <c r="D230" s="40" t="s">
        <v>99</v>
      </c>
    </row>
    <row r="231" spans="1:7" ht="30" hidden="1" customHeight="1">
      <c r="A231" s="40" t="s">
        <v>100</v>
      </c>
      <c r="D231" s="40" t="s">
        <v>101</v>
      </c>
    </row>
    <row r="232" spans="1:7" ht="30" hidden="1" customHeight="1">
      <c r="A232" s="40" t="s">
        <v>115</v>
      </c>
      <c r="D232" s="40" t="s">
        <v>103</v>
      </c>
    </row>
    <row r="233" spans="1:7" ht="30" hidden="1" customHeight="1">
      <c r="A233" s="40" t="s">
        <v>102</v>
      </c>
      <c r="D233" s="40" t="s">
        <v>104</v>
      </c>
    </row>
    <row r="234" spans="1:7" ht="30" hidden="1" customHeight="1">
      <c r="D234" s="40" t="s">
        <v>105</v>
      </c>
    </row>
    <row r="235" spans="1:7" ht="30" hidden="1" customHeight="1">
      <c r="D235" s="40" t="s">
        <v>106</v>
      </c>
    </row>
    <row r="236" spans="1:7" ht="30" hidden="1" customHeight="1">
      <c r="D236" s="40" t="s">
        <v>107</v>
      </c>
    </row>
    <row r="237" spans="1:7" ht="30" hidden="1" customHeight="1">
      <c r="D237" s="40" t="s">
        <v>108</v>
      </c>
    </row>
    <row r="238" spans="1:7" ht="30" hidden="1" customHeight="1">
      <c r="D238" s="40" t="s">
        <v>109</v>
      </c>
    </row>
    <row r="239" spans="1:7" ht="30" hidden="1" customHeight="1">
      <c r="D239" s="41" t="s">
        <v>102</v>
      </c>
    </row>
  </sheetData>
  <mergeCells count="3">
    <mergeCell ref="B6:C6"/>
    <mergeCell ref="E6:G6"/>
    <mergeCell ref="E1:G1"/>
  </mergeCells>
  <phoneticPr fontId="2"/>
  <dataValidations count="5">
    <dataValidation type="list" allowBlank="1" showInputMessage="1" showErrorMessage="1" sqref="E6:G6" xr:uid="{00000000-0002-0000-0000-000000000000}">
      <formula1>$G$218:$G$228</formula1>
    </dataValidation>
    <dataValidation type="list" allowBlank="1" showInputMessage="1" showErrorMessage="1" sqref="F8:F207" xr:uid="{00000000-0002-0000-0000-000001000000}">
      <formula1>$F$218:$F$219</formula1>
    </dataValidation>
    <dataValidation type="list" allowBlank="1" showInputMessage="1" showErrorMessage="1" sqref="E8:E207" xr:uid="{00000000-0002-0000-0000-000002000000}">
      <formula1>$E$218:$E$219</formula1>
    </dataValidation>
    <dataValidation type="list" showInputMessage="1" showErrorMessage="1" sqref="D8:D207" xr:uid="{00000000-0002-0000-0000-000003000000}">
      <formula1>$D$218:$D$239</formula1>
    </dataValidation>
    <dataValidation type="list" allowBlank="1" showInputMessage="1" showErrorMessage="1" sqref="A8:A207" xr:uid="{00000000-0002-0000-0000-000004000000}">
      <formula1>$A$218:$A$233</formula1>
    </dataValidation>
  </dataValidations>
  <pageMargins left="0.31496062992125984" right="0.27559055118110237" top="0.55118110236220474" bottom="0.23622047244094491" header="0.27559055118110237" footer="0.23622047244094491"/>
  <pageSetup paperSize="9" orientation="landscape" r:id="rId1"/>
  <headerFooter alignWithMargins="0">
    <oddHeader>&amp;R&amp;F&amp;A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242"/>
  <sheetViews>
    <sheetView showZeros="0" zoomScaleNormal="100" workbookViewId="0">
      <selection activeCell="AJ2" sqref="AJ2"/>
    </sheetView>
  </sheetViews>
  <sheetFormatPr defaultColWidth="9.33203125" defaultRowHeight="25" customHeight="1"/>
  <cols>
    <col min="1" max="2" width="20.77734375" style="2" customWidth="1"/>
    <col min="3" max="34" width="6.77734375" style="2" customWidth="1"/>
    <col min="35" max="37" width="11.44140625" style="2" customWidth="1"/>
    <col min="38" max="16384" width="9.33203125" style="2"/>
  </cols>
  <sheetData>
    <row r="1" spans="1:37" ht="26" thickBot="1">
      <c r="A1" s="1" t="s">
        <v>0</v>
      </c>
      <c r="AJ1" s="222" t="s">
        <v>242</v>
      </c>
      <c r="AK1" s="222"/>
    </row>
    <row r="2" spans="1:37" ht="30" customHeight="1" thickBot="1">
      <c r="A2" s="3" t="s">
        <v>1</v>
      </c>
      <c r="B2" s="223">
        <f>職員配置!B6</f>
        <v>0</v>
      </c>
      <c r="C2" s="224"/>
      <c r="D2" s="224"/>
      <c r="E2" s="224"/>
      <c r="F2" s="224"/>
      <c r="G2" s="224"/>
      <c r="H2" s="224"/>
      <c r="I2" s="224"/>
      <c r="J2" s="224"/>
      <c r="K2" s="224"/>
      <c r="L2" s="224"/>
      <c r="M2" s="224"/>
      <c r="N2" s="224"/>
      <c r="O2" s="225"/>
      <c r="P2" s="226" t="s">
        <v>2</v>
      </c>
      <c r="Q2" s="227"/>
      <c r="R2" s="227"/>
      <c r="S2" s="227"/>
      <c r="T2" s="227"/>
      <c r="U2" s="228"/>
      <c r="V2" s="223">
        <f>職員配置!E6</f>
        <v>0</v>
      </c>
      <c r="W2" s="224"/>
      <c r="X2" s="224"/>
      <c r="Y2" s="224"/>
      <c r="Z2" s="224"/>
      <c r="AA2" s="224"/>
      <c r="AB2" s="224"/>
      <c r="AC2" s="219" t="s">
        <v>3</v>
      </c>
      <c r="AD2" s="229"/>
      <c r="AE2" s="229"/>
      <c r="AF2" s="229"/>
      <c r="AG2" s="230"/>
      <c r="AH2" s="231" t="e">
        <f>B4/W213</f>
        <v>#DIV/0!</v>
      </c>
      <c r="AI2" s="232"/>
      <c r="AJ2" s="4" t="s">
        <v>4</v>
      </c>
      <c r="AK2" s="6">
        <v>1</v>
      </c>
    </row>
    <row r="3" spans="1:37" ht="30" customHeight="1" thickBot="1">
      <c r="A3" s="3" t="s">
        <v>5</v>
      </c>
      <c r="B3" s="155"/>
      <c r="C3" s="219" t="s">
        <v>170</v>
      </c>
      <c r="D3" s="220"/>
      <c r="E3" s="220"/>
      <c r="F3" s="167"/>
      <c r="G3" s="4" t="s">
        <v>6</v>
      </c>
      <c r="H3" s="6">
        <v>1</v>
      </c>
      <c r="I3" s="219" t="s">
        <v>172</v>
      </c>
      <c r="J3" s="220"/>
      <c r="K3" s="220"/>
      <c r="L3" s="156"/>
      <c r="M3" s="4" t="s">
        <v>6</v>
      </c>
      <c r="N3" s="6">
        <v>1</v>
      </c>
      <c r="O3" s="219" t="s">
        <v>7</v>
      </c>
      <c r="P3" s="220"/>
      <c r="Q3" s="220"/>
      <c r="R3" s="220"/>
      <c r="S3" s="220"/>
      <c r="T3" s="251"/>
      <c r="U3" s="252"/>
      <c r="V3" s="253"/>
      <c r="W3" s="233" t="s">
        <v>8</v>
      </c>
      <c r="X3" s="234"/>
      <c r="Y3" s="234"/>
      <c r="Z3" s="234"/>
      <c r="AA3" s="234"/>
      <c r="AB3" s="235"/>
      <c r="AC3" s="219" t="s">
        <v>9</v>
      </c>
      <c r="AD3" s="229"/>
      <c r="AE3" s="229"/>
      <c r="AF3" s="229"/>
      <c r="AG3" s="229"/>
      <c r="AH3" s="231" t="e">
        <f>B4/(W213+F218)</f>
        <v>#DIV/0!</v>
      </c>
      <c r="AI3" s="232"/>
      <c r="AJ3" s="4" t="s">
        <v>4</v>
      </c>
      <c r="AK3" s="6">
        <v>1</v>
      </c>
    </row>
    <row r="4" spans="1:37" ht="30" customHeight="1" thickBot="1">
      <c r="A4" s="5" t="s">
        <v>10</v>
      </c>
      <c r="B4" s="145" t="e">
        <f>'平均障害支援区分（生活介護）'!AM4</f>
        <v>#DIV/0!</v>
      </c>
      <c r="C4" s="219" t="s">
        <v>171</v>
      </c>
      <c r="D4" s="220"/>
      <c r="E4" s="220"/>
      <c r="F4" s="214" t="e">
        <f>B4/F3</f>
        <v>#DIV/0!</v>
      </c>
      <c r="G4" s="250"/>
      <c r="H4" s="215"/>
      <c r="I4" s="219" t="s">
        <v>173</v>
      </c>
      <c r="J4" s="220"/>
      <c r="K4" s="220"/>
      <c r="L4" s="214" t="e">
        <f>B4/L3</f>
        <v>#DIV/0!</v>
      </c>
      <c r="M4" s="250"/>
      <c r="N4" s="215"/>
      <c r="O4" s="219" t="s">
        <v>174</v>
      </c>
      <c r="P4" s="220"/>
      <c r="Q4" s="220"/>
      <c r="R4" s="220"/>
      <c r="S4" s="254"/>
      <c r="T4" s="255"/>
      <c r="U4" s="256"/>
      <c r="V4" s="257"/>
      <c r="W4" s="236" t="e">
        <f>L4+T3+T4</f>
        <v>#DIV/0!</v>
      </c>
      <c r="X4" s="237"/>
      <c r="Y4" s="237"/>
      <c r="Z4" s="237"/>
      <c r="AA4" s="237"/>
      <c r="AB4" s="238"/>
      <c r="AC4" s="219" t="s">
        <v>11</v>
      </c>
      <c r="AD4" s="239"/>
      <c r="AE4" s="239"/>
      <c r="AF4" s="239"/>
      <c r="AG4" s="240"/>
      <c r="AH4" s="231" t="e">
        <f>B4/F219</f>
        <v>#DIV/0!</v>
      </c>
      <c r="AI4" s="232"/>
      <c r="AJ4" s="4" t="s">
        <v>12</v>
      </c>
      <c r="AK4" s="6">
        <v>1</v>
      </c>
    </row>
    <row r="5" spans="1:37" ht="25" customHeight="1" thickBot="1">
      <c r="A5" s="241" t="s">
        <v>13</v>
      </c>
      <c r="B5" s="241" t="s">
        <v>14</v>
      </c>
      <c r="C5" s="244" t="s">
        <v>15</v>
      </c>
      <c r="D5" s="247" t="s">
        <v>16</v>
      </c>
      <c r="E5" s="244" t="s">
        <v>17</v>
      </c>
      <c r="F5" s="247" t="s">
        <v>18</v>
      </c>
      <c r="G5" s="219" t="s">
        <v>19</v>
      </c>
      <c r="H5" s="229"/>
      <c r="I5" s="229"/>
      <c r="J5" s="229"/>
      <c r="K5" s="229"/>
      <c r="L5" s="229"/>
      <c r="M5" s="230"/>
      <c r="N5" s="219" t="s">
        <v>20</v>
      </c>
      <c r="O5" s="229"/>
      <c r="P5" s="229"/>
      <c r="Q5" s="229"/>
      <c r="R5" s="229"/>
      <c r="S5" s="229"/>
      <c r="T5" s="230"/>
      <c r="U5" s="219" t="s">
        <v>21</v>
      </c>
      <c r="V5" s="229"/>
      <c r="W5" s="229"/>
      <c r="X5" s="229"/>
      <c r="Y5" s="229"/>
      <c r="Z5" s="229"/>
      <c r="AA5" s="230"/>
      <c r="AB5" s="219" t="s">
        <v>22</v>
      </c>
      <c r="AC5" s="229"/>
      <c r="AD5" s="229"/>
      <c r="AE5" s="229"/>
      <c r="AF5" s="229"/>
      <c r="AG5" s="229"/>
      <c r="AH5" s="230"/>
      <c r="AI5" s="258" t="s">
        <v>23</v>
      </c>
      <c r="AJ5" s="258" t="s">
        <v>24</v>
      </c>
      <c r="AK5" s="258" t="s">
        <v>25</v>
      </c>
    </row>
    <row r="6" spans="1:37" ht="25" customHeight="1" thickBot="1">
      <c r="A6" s="242"/>
      <c r="B6" s="242"/>
      <c r="C6" s="245"/>
      <c r="D6" s="248"/>
      <c r="E6" s="245"/>
      <c r="F6" s="248"/>
      <c r="G6" s="7">
        <v>1</v>
      </c>
      <c r="H6" s="7">
        <v>2</v>
      </c>
      <c r="I6" s="7">
        <v>3</v>
      </c>
      <c r="J6" s="7">
        <v>4</v>
      </c>
      <c r="K6" s="7">
        <v>5</v>
      </c>
      <c r="L6" s="7">
        <v>6</v>
      </c>
      <c r="M6" s="7">
        <v>7</v>
      </c>
      <c r="N6" s="7">
        <v>8</v>
      </c>
      <c r="O6" s="7">
        <v>9</v>
      </c>
      <c r="P6" s="7">
        <v>10</v>
      </c>
      <c r="Q6" s="7">
        <v>11</v>
      </c>
      <c r="R6" s="7">
        <v>12</v>
      </c>
      <c r="S6" s="7">
        <v>13</v>
      </c>
      <c r="T6" s="7">
        <v>14</v>
      </c>
      <c r="U6" s="7">
        <v>15</v>
      </c>
      <c r="V6" s="7">
        <v>16</v>
      </c>
      <c r="W6" s="7">
        <v>17</v>
      </c>
      <c r="X6" s="7">
        <v>18</v>
      </c>
      <c r="Y6" s="7">
        <v>19</v>
      </c>
      <c r="Z6" s="7">
        <v>20</v>
      </c>
      <c r="AA6" s="7">
        <v>21</v>
      </c>
      <c r="AB6" s="7">
        <v>22</v>
      </c>
      <c r="AC6" s="7">
        <v>23</v>
      </c>
      <c r="AD6" s="7">
        <v>24</v>
      </c>
      <c r="AE6" s="7">
        <v>25</v>
      </c>
      <c r="AF6" s="7">
        <v>26</v>
      </c>
      <c r="AG6" s="7">
        <v>27</v>
      </c>
      <c r="AH6" s="7">
        <v>28</v>
      </c>
      <c r="AI6" s="259"/>
      <c r="AJ6" s="259"/>
      <c r="AK6" s="259"/>
    </row>
    <row r="7" spans="1:37" ht="25" customHeight="1" thickBot="1">
      <c r="A7" s="243"/>
      <c r="B7" s="243"/>
      <c r="C7" s="246"/>
      <c r="D7" s="249"/>
      <c r="E7" s="246"/>
      <c r="F7" s="249"/>
      <c r="G7" s="8" t="s">
        <v>118</v>
      </c>
      <c r="H7" s="8" t="s">
        <v>119</v>
      </c>
      <c r="I7" s="8" t="s">
        <v>120</v>
      </c>
      <c r="J7" s="8" t="s">
        <v>121</v>
      </c>
      <c r="K7" s="8" t="s">
        <v>122</v>
      </c>
      <c r="L7" s="8" t="s">
        <v>116</v>
      </c>
      <c r="M7" s="8" t="s">
        <v>117</v>
      </c>
      <c r="N7" s="8" t="s">
        <v>118</v>
      </c>
      <c r="O7" s="8" t="s">
        <v>119</v>
      </c>
      <c r="P7" s="8" t="s">
        <v>120</v>
      </c>
      <c r="Q7" s="8" t="s">
        <v>121</v>
      </c>
      <c r="R7" s="8" t="s">
        <v>122</v>
      </c>
      <c r="S7" s="8" t="s">
        <v>116</v>
      </c>
      <c r="T7" s="8" t="s">
        <v>117</v>
      </c>
      <c r="U7" s="8" t="s">
        <v>118</v>
      </c>
      <c r="V7" s="8" t="s">
        <v>119</v>
      </c>
      <c r="W7" s="8" t="s">
        <v>120</v>
      </c>
      <c r="X7" s="8" t="s">
        <v>121</v>
      </c>
      <c r="Y7" s="8" t="s">
        <v>122</v>
      </c>
      <c r="Z7" s="8" t="s">
        <v>116</v>
      </c>
      <c r="AA7" s="8" t="s">
        <v>117</v>
      </c>
      <c r="AB7" s="8" t="s">
        <v>118</v>
      </c>
      <c r="AC7" s="8" t="s">
        <v>119</v>
      </c>
      <c r="AD7" s="8" t="s">
        <v>120</v>
      </c>
      <c r="AE7" s="8" t="s">
        <v>121</v>
      </c>
      <c r="AF7" s="8" t="s">
        <v>196</v>
      </c>
      <c r="AG7" s="8" t="s">
        <v>197</v>
      </c>
      <c r="AH7" s="8" t="s">
        <v>198</v>
      </c>
      <c r="AI7" s="260"/>
      <c r="AJ7" s="260"/>
      <c r="AK7" s="260"/>
    </row>
    <row r="8" spans="1:37" ht="30" customHeight="1" thickBot="1">
      <c r="A8" s="48">
        <f>職員配置!A8</f>
        <v>0</v>
      </c>
      <c r="B8" s="48">
        <f>職員配置!B8</f>
        <v>0</v>
      </c>
      <c r="C8" s="152" t="str">
        <f>IF(OR(職員配置!$D8="社会福祉士",職員配置!$D8="介護福祉士",職員配置!$D8="精神保健福祉士")=TRUE,"○","")</f>
        <v/>
      </c>
      <c r="D8" s="152" t="str">
        <f>IF(職員配置!$E8="常勤","○","")</f>
        <v/>
      </c>
      <c r="E8" s="152" t="str">
        <f>IF(職員配置!I8="","",IF(職員配置!$I8&gt;=3,"○",""))</f>
        <v/>
      </c>
      <c r="F8" s="152" t="str">
        <f>IF(職員配置!$F8="専従","○","")</f>
        <v/>
      </c>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9">
        <f>SUM(G8:AH8)</f>
        <v>0</v>
      </c>
      <c r="AJ8" s="157"/>
      <c r="AK8" s="10" t="e">
        <f>ROUNDDOWN(AJ8/AG209,2)</f>
        <v>#DIV/0!</v>
      </c>
    </row>
    <row r="9" spans="1:37" ht="30" customHeight="1" thickBot="1">
      <c r="A9" s="48">
        <f>職員配置!A9</f>
        <v>0</v>
      </c>
      <c r="B9" s="48">
        <f>職員配置!B9</f>
        <v>0</v>
      </c>
      <c r="C9" s="152" t="str">
        <f>IF(OR(職員配置!$D9="社会福祉士",職員配置!$D9="介護福祉士",職員配置!$D9="精神保健福祉士")=TRUE,"○","")</f>
        <v/>
      </c>
      <c r="D9" s="152" t="str">
        <f>IF(職員配置!$E9="常勤","○","")</f>
        <v/>
      </c>
      <c r="E9" s="152" t="str">
        <f>IF(職員配置!I9="","",IF(職員配置!$I9&gt;=3,"○",""))</f>
        <v/>
      </c>
      <c r="F9" s="152" t="str">
        <f>IF(職員配置!$F9="専従","○","")</f>
        <v/>
      </c>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9">
        <f t="shared" ref="AI9:AI207" si="0">SUM(G9:AH9)</f>
        <v>0</v>
      </c>
      <c r="AJ9" s="157"/>
      <c r="AK9" s="10" t="e">
        <f>ROUNDDOWN(AJ9/AG209,2)</f>
        <v>#DIV/0!</v>
      </c>
    </row>
    <row r="10" spans="1:37" ht="30" customHeight="1" thickBot="1">
      <c r="A10" s="48">
        <f>職員配置!A10</f>
        <v>0</v>
      </c>
      <c r="B10" s="48">
        <f>職員配置!B10</f>
        <v>0</v>
      </c>
      <c r="C10" s="152" t="str">
        <f>IF(OR(職員配置!$D10="社会福祉士",職員配置!$D10="介護福祉士",職員配置!$D10="精神保健福祉士")=TRUE,"○","")</f>
        <v/>
      </c>
      <c r="D10" s="152" t="str">
        <f>IF(職員配置!$E10="常勤","○","")</f>
        <v/>
      </c>
      <c r="E10" s="152" t="str">
        <f>IF(職員配置!I10="","",IF(職員配置!$I10&gt;=3,"○",""))</f>
        <v/>
      </c>
      <c r="F10" s="152" t="str">
        <f>IF(職員配置!$F10="専従","○","")</f>
        <v/>
      </c>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9">
        <f t="shared" si="0"/>
        <v>0</v>
      </c>
      <c r="AJ10" s="157"/>
      <c r="AK10" s="10" t="e">
        <f>ROUNDDOWN(AJ10/AG209,2)</f>
        <v>#DIV/0!</v>
      </c>
    </row>
    <row r="11" spans="1:37" ht="30" customHeight="1" thickBot="1">
      <c r="A11" s="48">
        <f>職員配置!A11</f>
        <v>0</v>
      </c>
      <c r="B11" s="48">
        <f>職員配置!B11</f>
        <v>0</v>
      </c>
      <c r="C11" s="152" t="str">
        <f>IF(OR(職員配置!$D11="社会福祉士",職員配置!$D11="介護福祉士",職員配置!$D11="精神保健福祉士")=TRUE,"○","")</f>
        <v/>
      </c>
      <c r="D11" s="152" t="str">
        <f>IF(職員配置!$E11="常勤","○","")</f>
        <v/>
      </c>
      <c r="E11" s="152" t="str">
        <f>IF(職員配置!I11="","",IF(職員配置!$I11&gt;=3,"○",""))</f>
        <v/>
      </c>
      <c r="F11" s="152" t="str">
        <f>IF(職員配置!$F11="専従","○","")</f>
        <v/>
      </c>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9">
        <f t="shared" si="0"/>
        <v>0</v>
      </c>
      <c r="AJ11" s="157"/>
      <c r="AK11" s="10" t="e">
        <f>ROUNDDOWN(AJ11/AG209,2)</f>
        <v>#DIV/0!</v>
      </c>
    </row>
    <row r="12" spans="1:37" ht="30" customHeight="1" thickBot="1">
      <c r="A12" s="48">
        <f>職員配置!A12</f>
        <v>0</v>
      </c>
      <c r="B12" s="48">
        <f>職員配置!B12</f>
        <v>0</v>
      </c>
      <c r="C12" s="152" t="str">
        <f>IF(OR(職員配置!$D12="社会福祉士",職員配置!$D12="介護福祉士",職員配置!$D12="精神保健福祉士")=TRUE,"○","")</f>
        <v/>
      </c>
      <c r="D12" s="152" t="str">
        <f>IF(職員配置!$E12="常勤","○","")</f>
        <v/>
      </c>
      <c r="E12" s="152" t="str">
        <f>IF(職員配置!I12="","",IF(職員配置!$I12&gt;=3,"○",""))</f>
        <v/>
      </c>
      <c r="F12" s="152" t="str">
        <f>IF(職員配置!$F12="専従","○","")</f>
        <v/>
      </c>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9">
        <f t="shared" si="0"/>
        <v>0</v>
      </c>
      <c r="AJ12" s="157"/>
      <c r="AK12" s="10" t="e">
        <f>ROUNDDOWN(AJ12/AG209,2)</f>
        <v>#DIV/0!</v>
      </c>
    </row>
    <row r="13" spans="1:37" ht="30" customHeight="1" thickBot="1">
      <c r="A13" s="48">
        <f>職員配置!A13</f>
        <v>0</v>
      </c>
      <c r="B13" s="48">
        <f>職員配置!B13</f>
        <v>0</v>
      </c>
      <c r="C13" s="152" t="str">
        <f>IF(OR(職員配置!$D13="社会福祉士",職員配置!$D13="介護福祉士",職員配置!$D13="精神保健福祉士")=TRUE,"○","")</f>
        <v/>
      </c>
      <c r="D13" s="152" t="str">
        <f>IF(職員配置!$E13="常勤","○","")</f>
        <v/>
      </c>
      <c r="E13" s="152" t="str">
        <f>IF(職員配置!I13="","",IF(職員配置!$I13&gt;=3,"○",""))</f>
        <v/>
      </c>
      <c r="F13" s="152" t="str">
        <f>IF(職員配置!$F13="専従","○","")</f>
        <v/>
      </c>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9">
        <f t="shared" si="0"/>
        <v>0</v>
      </c>
      <c r="AJ13" s="157"/>
      <c r="AK13" s="10" t="e">
        <f>ROUNDDOWN(AJ13/AG209,2)</f>
        <v>#DIV/0!</v>
      </c>
    </row>
    <row r="14" spans="1:37" ht="30" customHeight="1" thickBot="1">
      <c r="A14" s="48">
        <f>職員配置!A14</f>
        <v>0</v>
      </c>
      <c r="B14" s="48">
        <f>職員配置!B14</f>
        <v>0</v>
      </c>
      <c r="C14" s="152" t="str">
        <f>IF(OR(職員配置!$D14="社会福祉士",職員配置!$D14="介護福祉士",職員配置!$D14="精神保健福祉士")=TRUE,"○","")</f>
        <v/>
      </c>
      <c r="D14" s="152" t="str">
        <f>IF(職員配置!$E14="常勤","○","")</f>
        <v/>
      </c>
      <c r="E14" s="152" t="str">
        <f>IF(職員配置!I14="","",IF(職員配置!$I14&gt;=3,"○",""))</f>
        <v/>
      </c>
      <c r="F14" s="152" t="str">
        <f>IF(職員配置!$F14="専従","○","")</f>
        <v/>
      </c>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9">
        <f t="shared" si="0"/>
        <v>0</v>
      </c>
      <c r="AJ14" s="157"/>
      <c r="AK14" s="10" t="e">
        <f>ROUNDDOWN(AJ14/AG209,2)</f>
        <v>#DIV/0!</v>
      </c>
    </row>
    <row r="15" spans="1:37" ht="30" customHeight="1" thickBot="1">
      <c r="A15" s="48">
        <f>職員配置!A15</f>
        <v>0</v>
      </c>
      <c r="B15" s="48">
        <f>職員配置!B15</f>
        <v>0</v>
      </c>
      <c r="C15" s="152" t="str">
        <f>IF(OR(職員配置!$D15="社会福祉士",職員配置!$D15="介護福祉士",職員配置!$D15="精神保健福祉士")=TRUE,"○","")</f>
        <v/>
      </c>
      <c r="D15" s="152" t="str">
        <f>IF(職員配置!$E15="常勤","○","")</f>
        <v/>
      </c>
      <c r="E15" s="152" t="str">
        <f>IF(職員配置!I15="","",IF(職員配置!$I15&gt;=3,"○",""))</f>
        <v/>
      </c>
      <c r="F15" s="152" t="str">
        <f>IF(職員配置!$F15="専従","○","")</f>
        <v/>
      </c>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9">
        <f t="shared" si="0"/>
        <v>0</v>
      </c>
      <c r="AJ15" s="157"/>
      <c r="AK15" s="10" t="e">
        <f>ROUNDDOWN(AJ15/AG209,2)</f>
        <v>#DIV/0!</v>
      </c>
    </row>
    <row r="16" spans="1:37" ht="30" customHeight="1" thickBot="1">
      <c r="A16" s="48">
        <f>職員配置!A16</f>
        <v>0</v>
      </c>
      <c r="B16" s="48">
        <f>職員配置!B16</f>
        <v>0</v>
      </c>
      <c r="C16" s="152" t="str">
        <f>IF(OR(職員配置!$D16="社会福祉士",職員配置!$D16="介護福祉士",職員配置!$D16="精神保健福祉士")=TRUE,"○","")</f>
        <v/>
      </c>
      <c r="D16" s="152" t="str">
        <f>IF(職員配置!$E16="常勤","○","")</f>
        <v/>
      </c>
      <c r="E16" s="152" t="str">
        <f>IF(職員配置!I16="","",IF(職員配置!$I16&gt;=3,"○",""))</f>
        <v/>
      </c>
      <c r="F16" s="152" t="str">
        <f>IF(職員配置!$F16="専従","○","")</f>
        <v/>
      </c>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9">
        <f t="shared" si="0"/>
        <v>0</v>
      </c>
      <c r="AJ16" s="157"/>
      <c r="AK16" s="10" t="e">
        <f>ROUNDDOWN(AJ16/AG209,2)</f>
        <v>#DIV/0!</v>
      </c>
    </row>
    <row r="17" spans="1:37" ht="30" customHeight="1" thickBot="1">
      <c r="A17" s="48">
        <f>職員配置!A17</f>
        <v>0</v>
      </c>
      <c r="B17" s="48">
        <f>職員配置!B17</f>
        <v>0</v>
      </c>
      <c r="C17" s="152" t="str">
        <f>IF(OR(職員配置!$D17="社会福祉士",職員配置!$D17="介護福祉士",職員配置!$D17="精神保健福祉士")=TRUE,"○","")</f>
        <v/>
      </c>
      <c r="D17" s="152" t="str">
        <f>IF(職員配置!$E17="常勤","○","")</f>
        <v/>
      </c>
      <c r="E17" s="152" t="str">
        <f>IF(職員配置!I17="","",IF(職員配置!$I17&gt;=3,"○",""))</f>
        <v/>
      </c>
      <c r="F17" s="152" t="str">
        <f>IF(職員配置!$F17="専従","○","")</f>
        <v/>
      </c>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9">
        <f t="shared" si="0"/>
        <v>0</v>
      </c>
      <c r="AJ17" s="157"/>
      <c r="AK17" s="10" t="e">
        <f>ROUNDDOWN(AJ17/AG209,2)</f>
        <v>#DIV/0!</v>
      </c>
    </row>
    <row r="18" spans="1:37" ht="30" customHeight="1" thickBot="1">
      <c r="A18" s="48">
        <f>職員配置!A18</f>
        <v>0</v>
      </c>
      <c r="B18" s="48">
        <f>職員配置!B18</f>
        <v>0</v>
      </c>
      <c r="C18" s="152" t="str">
        <f>IF(OR(職員配置!$D18="社会福祉士",職員配置!$D18="介護福祉士",職員配置!$D18="精神保健福祉士")=TRUE,"○","")</f>
        <v/>
      </c>
      <c r="D18" s="152" t="str">
        <f>IF(職員配置!$E18="常勤","○","")</f>
        <v/>
      </c>
      <c r="E18" s="152" t="str">
        <f>IF(職員配置!I18="","",IF(職員配置!$I18&gt;=3,"○",""))</f>
        <v/>
      </c>
      <c r="F18" s="152" t="str">
        <f>IF(職員配置!$F18="専従","○","")</f>
        <v/>
      </c>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9">
        <f t="shared" si="0"/>
        <v>0</v>
      </c>
      <c r="AJ18" s="157"/>
      <c r="AK18" s="10" t="e">
        <f>ROUNDDOWN(AJ18/AG209,2)</f>
        <v>#DIV/0!</v>
      </c>
    </row>
    <row r="19" spans="1:37" ht="30" customHeight="1" thickBot="1">
      <c r="A19" s="48">
        <f>職員配置!A19</f>
        <v>0</v>
      </c>
      <c r="B19" s="48">
        <f>職員配置!B19</f>
        <v>0</v>
      </c>
      <c r="C19" s="152" t="str">
        <f>IF(OR(職員配置!$D19="社会福祉士",職員配置!$D19="介護福祉士",職員配置!$D19="精神保健福祉士")=TRUE,"○","")</f>
        <v/>
      </c>
      <c r="D19" s="152" t="str">
        <f>IF(職員配置!$E19="常勤","○","")</f>
        <v/>
      </c>
      <c r="E19" s="152" t="str">
        <f>IF(職員配置!I19="","",IF(職員配置!$I19&gt;=3,"○",""))</f>
        <v/>
      </c>
      <c r="F19" s="152" t="str">
        <f>IF(職員配置!$F19="専従","○","")</f>
        <v/>
      </c>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9">
        <f t="shared" si="0"/>
        <v>0</v>
      </c>
      <c r="AJ19" s="157"/>
      <c r="AK19" s="10" t="e">
        <f>ROUNDDOWN(AJ19/AG209,2)</f>
        <v>#DIV/0!</v>
      </c>
    </row>
    <row r="20" spans="1:37" ht="30" customHeight="1" thickBot="1">
      <c r="A20" s="48">
        <f>職員配置!A20</f>
        <v>0</v>
      </c>
      <c r="B20" s="48">
        <f>職員配置!B20</f>
        <v>0</v>
      </c>
      <c r="C20" s="152" t="str">
        <f>IF(OR(職員配置!$D20="社会福祉士",職員配置!$D20="介護福祉士",職員配置!$D20="精神保健福祉士")=TRUE,"○","")</f>
        <v/>
      </c>
      <c r="D20" s="152" t="str">
        <f>IF(職員配置!$E20="常勤","○","")</f>
        <v/>
      </c>
      <c r="E20" s="152" t="str">
        <f>IF(職員配置!I20="","",IF(職員配置!$I20&gt;=3,"○",""))</f>
        <v/>
      </c>
      <c r="F20" s="152" t="str">
        <f>IF(職員配置!$F20="専従","○","")</f>
        <v/>
      </c>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9">
        <f t="shared" si="0"/>
        <v>0</v>
      </c>
      <c r="AJ20" s="157"/>
      <c r="AK20" s="10" t="e">
        <f>ROUNDDOWN(AJ20/AG209,2)</f>
        <v>#DIV/0!</v>
      </c>
    </row>
    <row r="21" spans="1:37" ht="30" customHeight="1" thickBot="1">
      <c r="A21" s="48">
        <f>職員配置!A21</f>
        <v>0</v>
      </c>
      <c r="B21" s="48">
        <f>職員配置!B21</f>
        <v>0</v>
      </c>
      <c r="C21" s="152" t="str">
        <f>IF(OR(職員配置!$D21="社会福祉士",職員配置!$D21="介護福祉士",職員配置!$D21="精神保健福祉士")=TRUE,"○","")</f>
        <v/>
      </c>
      <c r="D21" s="152" t="str">
        <f>IF(職員配置!$E21="常勤","○","")</f>
        <v/>
      </c>
      <c r="E21" s="152" t="str">
        <f>IF(職員配置!I21="","",IF(職員配置!$I21&gt;=3,"○",""))</f>
        <v/>
      </c>
      <c r="F21" s="152" t="str">
        <f>IF(職員配置!$F21="専従","○","")</f>
        <v/>
      </c>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9">
        <f t="shared" si="0"/>
        <v>0</v>
      </c>
      <c r="AJ21" s="157"/>
      <c r="AK21" s="10" t="e">
        <f>ROUNDDOWN(AJ21/AG209,2)</f>
        <v>#DIV/0!</v>
      </c>
    </row>
    <row r="22" spans="1:37" ht="30" hidden="1" customHeight="1" thickBot="1">
      <c r="A22" s="48">
        <f>職員配置!A22</f>
        <v>0</v>
      </c>
      <c r="B22" s="48">
        <f>職員配置!B22</f>
        <v>0</v>
      </c>
      <c r="C22" s="49" t="str">
        <f>IF(OR(職員配置!$D22="社会福祉士",職員配置!$D22="介護福祉士",職員配置!$D22="精神保健福祉士")=TRUE,"○","")</f>
        <v/>
      </c>
      <c r="D22" s="49" t="str">
        <f>IF(職員配置!$E22="常勤","○","")</f>
        <v/>
      </c>
      <c r="E22" s="49" t="str">
        <f>IF(職員配置!I22="","",IF(職員配置!$I22&gt;=3,"○",""))</f>
        <v/>
      </c>
      <c r="F22" s="49" t="str">
        <f>IF(職員配置!$F22="専従","○","")</f>
        <v/>
      </c>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9">
        <f t="shared" si="0"/>
        <v>0</v>
      </c>
      <c r="AJ22" s="43"/>
      <c r="AK22" s="10" t="e">
        <f>ROUNDDOWN(AJ22/AG209,2)</f>
        <v>#DIV/0!</v>
      </c>
    </row>
    <row r="23" spans="1:37" ht="30" hidden="1" customHeight="1" thickBot="1">
      <c r="A23" s="48">
        <f>職員配置!A23</f>
        <v>0</v>
      </c>
      <c r="B23" s="48">
        <f>職員配置!B23</f>
        <v>0</v>
      </c>
      <c r="C23" s="49" t="str">
        <f>IF(OR(職員配置!$D23="社会福祉士",職員配置!$D23="介護福祉士",職員配置!$D23="精神保健福祉士")=TRUE,"○","")</f>
        <v/>
      </c>
      <c r="D23" s="49" t="str">
        <f>IF(職員配置!$E23="常勤","○","")</f>
        <v/>
      </c>
      <c r="E23" s="49" t="str">
        <f>IF(職員配置!I23="","",IF(職員配置!$I23&gt;=3,"○",""))</f>
        <v/>
      </c>
      <c r="F23" s="49" t="str">
        <f>IF(職員配置!$F23="専従","○","")</f>
        <v/>
      </c>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9">
        <f t="shared" si="0"/>
        <v>0</v>
      </c>
      <c r="AJ23" s="43"/>
      <c r="AK23" s="10" t="e">
        <f>ROUNDDOWN(AJ23/AG209,2)</f>
        <v>#DIV/0!</v>
      </c>
    </row>
    <row r="24" spans="1:37" ht="30" hidden="1" customHeight="1" thickBot="1">
      <c r="A24" s="48">
        <f>職員配置!A24</f>
        <v>0</v>
      </c>
      <c r="B24" s="48">
        <f>職員配置!B24</f>
        <v>0</v>
      </c>
      <c r="C24" s="49" t="str">
        <f>IF(OR(職員配置!$D24="社会福祉士",職員配置!$D24="介護福祉士",職員配置!$D24="精神保健福祉士")=TRUE,"○","")</f>
        <v/>
      </c>
      <c r="D24" s="49" t="str">
        <f>IF(職員配置!$E24="常勤","○","")</f>
        <v/>
      </c>
      <c r="E24" s="49" t="str">
        <f>IF(職員配置!I24="","",IF(職員配置!$I24&gt;=3,"○",""))</f>
        <v/>
      </c>
      <c r="F24" s="49" t="str">
        <f>IF(職員配置!$F24="専従","○","")</f>
        <v/>
      </c>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9">
        <f t="shared" si="0"/>
        <v>0</v>
      </c>
      <c r="AJ24" s="43"/>
      <c r="AK24" s="10" t="e">
        <f>ROUNDDOWN(AJ24/AG209,2)</f>
        <v>#DIV/0!</v>
      </c>
    </row>
    <row r="25" spans="1:37" ht="30" hidden="1" customHeight="1" thickBot="1">
      <c r="A25" s="48">
        <f>職員配置!A25</f>
        <v>0</v>
      </c>
      <c r="B25" s="48">
        <f>職員配置!B25</f>
        <v>0</v>
      </c>
      <c r="C25" s="49" t="str">
        <f>IF(OR(職員配置!$D25="社会福祉士",職員配置!$D25="介護福祉士",職員配置!$D25="精神保健福祉士")=TRUE,"○","")</f>
        <v/>
      </c>
      <c r="D25" s="49" t="str">
        <f>IF(職員配置!$E25="常勤","○","")</f>
        <v/>
      </c>
      <c r="E25" s="49" t="str">
        <f>IF(職員配置!I25="","",IF(職員配置!$I25&gt;=3,"○",""))</f>
        <v/>
      </c>
      <c r="F25" s="49" t="str">
        <f>IF(職員配置!$F25="専従","○","")</f>
        <v/>
      </c>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9">
        <f t="shared" si="0"/>
        <v>0</v>
      </c>
      <c r="AJ25" s="43"/>
      <c r="AK25" s="10" t="e">
        <f>ROUNDDOWN(AJ25/AG209,2)</f>
        <v>#DIV/0!</v>
      </c>
    </row>
    <row r="26" spans="1:37" ht="30" hidden="1" customHeight="1" thickBot="1">
      <c r="A26" s="48">
        <f>職員配置!A26</f>
        <v>0</v>
      </c>
      <c r="B26" s="48">
        <f>職員配置!B26</f>
        <v>0</v>
      </c>
      <c r="C26" s="49" t="str">
        <f>IF(OR(職員配置!$D26="社会福祉士",職員配置!$D26="介護福祉士",職員配置!$D26="精神保健福祉士")=TRUE,"○","")</f>
        <v/>
      </c>
      <c r="D26" s="49" t="str">
        <f>IF(職員配置!$E26="常勤","○","")</f>
        <v/>
      </c>
      <c r="E26" s="49" t="str">
        <f>IF(職員配置!I26="","",IF(職員配置!$I26&gt;=3,"○",""))</f>
        <v/>
      </c>
      <c r="F26" s="49" t="str">
        <f>IF(職員配置!$F26="専従","○","")</f>
        <v/>
      </c>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9">
        <f t="shared" si="0"/>
        <v>0</v>
      </c>
      <c r="AJ26" s="43"/>
      <c r="AK26" s="10" t="e">
        <f>ROUNDDOWN(AJ26/AG209,2)</f>
        <v>#DIV/0!</v>
      </c>
    </row>
    <row r="27" spans="1:37" ht="30" hidden="1" customHeight="1" thickBot="1">
      <c r="A27" s="48">
        <f>職員配置!A27</f>
        <v>0</v>
      </c>
      <c r="B27" s="48">
        <f>職員配置!B27</f>
        <v>0</v>
      </c>
      <c r="C27" s="49" t="str">
        <f>IF(OR(職員配置!$D27="社会福祉士",職員配置!$D27="介護福祉士",職員配置!$D27="精神保健福祉士")=TRUE,"○","")</f>
        <v/>
      </c>
      <c r="D27" s="49" t="str">
        <f>IF(職員配置!$E27="常勤","○","")</f>
        <v/>
      </c>
      <c r="E27" s="49" t="str">
        <f>IF(職員配置!I27="","",IF(職員配置!$I27&gt;=3,"○",""))</f>
        <v/>
      </c>
      <c r="F27" s="49" t="str">
        <f>IF(職員配置!$F27="専従","○","")</f>
        <v/>
      </c>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9">
        <f t="shared" si="0"/>
        <v>0</v>
      </c>
      <c r="AJ27" s="43"/>
      <c r="AK27" s="10" t="e">
        <f>ROUNDDOWN(AJ27/AG209,2)</f>
        <v>#DIV/0!</v>
      </c>
    </row>
    <row r="28" spans="1:37" ht="30" hidden="1" customHeight="1" thickBot="1">
      <c r="A28" s="48">
        <f>職員配置!A28</f>
        <v>0</v>
      </c>
      <c r="B28" s="48">
        <f>職員配置!B28</f>
        <v>0</v>
      </c>
      <c r="C28" s="49" t="str">
        <f>IF(OR(職員配置!$D28="社会福祉士",職員配置!$D28="介護福祉士",職員配置!$D28="精神保健福祉士")=TRUE,"○","")</f>
        <v/>
      </c>
      <c r="D28" s="49" t="str">
        <f>IF(職員配置!$E28="常勤","○","")</f>
        <v/>
      </c>
      <c r="E28" s="49" t="str">
        <f>IF(職員配置!I28="","",IF(職員配置!$I28&gt;=3,"○",""))</f>
        <v/>
      </c>
      <c r="F28" s="49" t="str">
        <f>IF(職員配置!$F28="専従","○","")</f>
        <v/>
      </c>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9">
        <f t="shared" si="0"/>
        <v>0</v>
      </c>
      <c r="AJ28" s="43"/>
      <c r="AK28" s="10" t="e">
        <f>ROUNDDOWN(AJ28/AG209,2)</f>
        <v>#DIV/0!</v>
      </c>
    </row>
    <row r="29" spans="1:37" ht="30" hidden="1" customHeight="1" thickBot="1">
      <c r="A29" s="48">
        <f>職員配置!A29</f>
        <v>0</v>
      </c>
      <c r="B29" s="48">
        <f>職員配置!B29</f>
        <v>0</v>
      </c>
      <c r="C29" s="49" t="str">
        <f>IF(OR(職員配置!$D29="社会福祉士",職員配置!$D29="介護福祉士",職員配置!$D29="精神保健福祉士")=TRUE,"○","")</f>
        <v/>
      </c>
      <c r="D29" s="49" t="str">
        <f>IF(職員配置!$E29="常勤","○","")</f>
        <v/>
      </c>
      <c r="E29" s="49" t="str">
        <f>IF(職員配置!I29="","",IF(職員配置!$I29&gt;=3,"○",""))</f>
        <v/>
      </c>
      <c r="F29" s="49" t="str">
        <f>IF(職員配置!$F29="専従","○","")</f>
        <v/>
      </c>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9">
        <f t="shared" si="0"/>
        <v>0</v>
      </c>
      <c r="AJ29" s="43"/>
      <c r="AK29" s="10" t="e">
        <f>ROUNDDOWN(AJ29/AG209,2)</f>
        <v>#DIV/0!</v>
      </c>
    </row>
    <row r="30" spans="1:37" ht="30" hidden="1" customHeight="1" thickBot="1">
      <c r="A30" s="48">
        <f>職員配置!A30</f>
        <v>0</v>
      </c>
      <c r="B30" s="48">
        <f>職員配置!B30</f>
        <v>0</v>
      </c>
      <c r="C30" s="49" t="str">
        <f>IF(OR(職員配置!$D30="社会福祉士",職員配置!$D30="介護福祉士",職員配置!$D30="精神保健福祉士")=TRUE,"○","")</f>
        <v/>
      </c>
      <c r="D30" s="49" t="str">
        <f>IF(職員配置!$E30="常勤","○","")</f>
        <v/>
      </c>
      <c r="E30" s="49" t="str">
        <f>IF(職員配置!I30="","",IF(職員配置!$I30&gt;=3,"○",""))</f>
        <v/>
      </c>
      <c r="F30" s="49" t="str">
        <f>IF(職員配置!$F30="専従","○","")</f>
        <v/>
      </c>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9">
        <f t="shared" si="0"/>
        <v>0</v>
      </c>
      <c r="AJ30" s="43"/>
      <c r="AK30" s="10" t="e">
        <f>ROUNDDOWN(AJ30/AG209,2)</f>
        <v>#DIV/0!</v>
      </c>
    </row>
    <row r="31" spans="1:37" ht="30" hidden="1" customHeight="1" thickBot="1">
      <c r="A31" s="48">
        <f>職員配置!A31</f>
        <v>0</v>
      </c>
      <c r="B31" s="48">
        <f>職員配置!B31</f>
        <v>0</v>
      </c>
      <c r="C31" s="49" t="str">
        <f>IF(OR(職員配置!$D31="社会福祉士",職員配置!$D31="介護福祉士",職員配置!$D31="精神保健福祉士")=TRUE,"○","")</f>
        <v/>
      </c>
      <c r="D31" s="49" t="str">
        <f>IF(職員配置!$E31="常勤","○","")</f>
        <v/>
      </c>
      <c r="E31" s="49" t="str">
        <f>IF(職員配置!I31="","",IF(職員配置!$I31&gt;=3,"○",""))</f>
        <v/>
      </c>
      <c r="F31" s="49" t="str">
        <f>IF(職員配置!$F31="専従","○","")</f>
        <v/>
      </c>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9">
        <f t="shared" si="0"/>
        <v>0</v>
      </c>
      <c r="AJ31" s="43"/>
      <c r="AK31" s="10" t="e">
        <f>ROUNDDOWN(AJ31/AG209,2)</f>
        <v>#DIV/0!</v>
      </c>
    </row>
    <row r="32" spans="1:37" ht="30" hidden="1" customHeight="1" thickBot="1">
      <c r="A32" s="48">
        <f>職員配置!A32</f>
        <v>0</v>
      </c>
      <c r="B32" s="48">
        <f>職員配置!B32</f>
        <v>0</v>
      </c>
      <c r="C32" s="49" t="str">
        <f>IF(OR(職員配置!$D32="社会福祉士",職員配置!$D32="介護福祉士",職員配置!$D32="精神保健福祉士")=TRUE,"○","")</f>
        <v/>
      </c>
      <c r="D32" s="49" t="str">
        <f>IF(職員配置!$E32="常勤","○","")</f>
        <v/>
      </c>
      <c r="E32" s="49" t="str">
        <f>IF(職員配置!I32="","",IF(職員配置!$I32&gt;=3,"○",""))</f>
        <v/>
      </c>
      <c r="F32" s="49" t="str">
        <f>IF(職員配置!$F32="専従","○","")</f>
        <v/>
      </c>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9">
        <f t="shared" si="0"/>
        <v>0</v>
      </c>
      <c r="AJ32" s="43"/>
      <c r="AK32" s="10" t="e">
        <f>ROUNDDOWN(AJ32/AG209,2)</f>
        <v>#DIV/0!</v>
      </c>
    </row>
    <row r="33" spans="1:37" ht="30" hidden="1" customHeight="1" thickBot="1">
      <c r="A33" s="48">
        <f>職員配置!A33</f>
        <v>0</v>
      </c>
      <c r="B33" s="48">
        <f>職員配置!B33</f>
        <v>0</v>
      </c>
      <c r="C33" s="49" t="str">
        <f>IF(OR(職員配置!$D33="社会福祉士",職員配置!$D33="介護福祉士",職員配置!$D33="精神保健福祉士")=TRUE,"○","")</f>
        <v/>
      </c>
      <c r="D33" s="49" t="str">
        <f>IF(職員配置!$E33="常勤","○","")</f>
        <v/>
      </c>
      <c r="E33" s="49" t="str">
        <f>IF(職員配置!I33="","",IF(職員配置!$I33&gt;=3,"○",""))</f>
        <v/>
      </c>
      <c r="F33" s="49" t="str">
        <f>IF(職員配置!$F33="専従","○","")</f>
        <v/>
      </c>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9">
        <f t="shared" si="0"/>
        <v>0</v>
      </c>
      <c r="AJ33" s="43"/>
      <c r="AK33" s="10" t="e">
        <f>ROUNDDOWN(AJ33/AG209,2)</f>
        <v>#DIV/0!</v>
      </c>
    </row>
    <row r="34" spans="1:37" ht="30" hidden="1" customHeight="1" thickBot="1">
      <c r="A34" s="48">
        <f>職員配置!A34</f>
        <v>0</v>
      </c>
      <c r="B34" s="48">
        <f>職員配置!B34</f>
        <v>0</v>
      </c>
      <c r="C34" s="49" t="str">
        <f>IF(OR(職員配置!$D34="社会福祉士",職員配置!$D34="介護福祉士",職員配置!$D34="精神保健福祉士")=TRUE,"○","")</f>
        <v/>
      </c>
      <c r="D34" s="49" t="str">
        <f>IF(職員配置!$E34="常勤","○","")</f>
        <v/>
      </c>
      <c r="E34" s="49" t="str">
        <f>IF(職員配置!I34="","",IF(職員配置!$I34&gt;=3,"○",""))</f>
        <v/>
      </c>
      <c r="F34" s="49" t="str">
        <f>IF(職員配置!$F34="専従","○","")</f>
        <v/>
      </c>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9">
        <f t="shared" si="0"/>
        <v>0</v>
      </c>
      <c r="AJ34" s="43"/>
      <c r="AK34" s="10" t="e">
        <f>ROUNDDOWN(AJ34/AG209,2)</f>
        <v>#DIV/0!</v>
      </c>
    </row>
    <row r="35" spans="1:37" ht="30" hidden="1" customHeight="1" thickBot="1">
      <c r="A35" s="48">
        <f>職員配置!A35</f>
        <v>0</v>
      </c>
      <c r="B35" s="48">
        <f>職員配置!B35</f>
        <v>0</v>
      </c>
      <c r="C35" s="49" t="str">
        <f>IF(OR(職員配置!$D35="社会福祉士",職員配置!$D35="介護福祉士",職員配置!$D35="精神保健福祉士")=TRUE,"○","")</f>
        <v/>
      </c>
      <c r="D35" s="49" t="str">
        <f>IF(職員配置!$E35="常勤","○","")</f>
        <v/>
      </c>
      <c r="E35" s="49" t="str">
        <f>IF(職員配置!I35="","",IF(職員配置!$I35&gt;=3,"○",""))</f>
        <v/>
      </c>
      <c r="F35" s="49" t="str">
        <f>IF(職員配置!$F35="専従","○","")</f>
        <v/>
      </c>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9">
        <f t="shared" si="0"/>
        <v>0</v>
      </c>
      <c r="AJ35" s="43"/>
      <c r="AK35" s="10" t="e">
        <f>ROUNDDOWN(AJ35/AG209,2)</f>
        <v>#DIV/0!</v>
      </c>
    </row>
    <row r="36" spans="1:37" ht="30" hidden="1" customHeight="1" thickBot="1">
      <c r="A36" s="48">
        <f>職員配置!A36</f>
        <v>0</v>
      </c>
      <c r="B36" s="48">
        <f>職員配置!B36</f>
        <v>0</v>
      </c>
      <c r="C36" s="49" t="str">
        <f>IF(OR(職員配置!$D36="社会福祉士",職員配置!$D36="介護福祉士",職員配置!$D36="精神保健福祉士")=TRUE,"○","")</f>
        <v/>
      </c>
      <c r="D36" s="49" t="str">
        <f>IF(職員配置!$E36="常勤","○","")</f>
        <v/>
      </c>
      <c r="E36" s="49" t="str">
        <f>IF(職員配置!I36="","",IF(職員配置!$I36&gt;=3,"○",""))</f>
        <v/>
      </c>
      <c r="F36" s="49" t="str">
        <f>IF(職員配置!$F36="専従","○","")</f>
        <v/>
      </c>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9">
        <f t="shared" si="0"/>
        <v>0</v>
      </c>
      <c r="AJ36" s="43"/>
      <c r="AK36" s="10" t="e">
        <f>ROUNDDOWN(AJ36/AG209,2)</f>
        <v>#DIV/0!</v>
      </c>
    </row>
    <row r="37" spans="1:37" ht="30" hidden="1" customHeight="1" thickBot="1">
      <c r="A37" s="48">
        <f>職員配置!A37</f>
        <v>0</v>
      </c>
      <c r="B37" s="48">
        <f>職員配置!B37</f>
        <v>0</v>
      </c>
      <c r="C37" s="49" t="str">
        <f>IF(OR(職員配置!$D37="社会福祉士",職員配置!$D37="介護福祉士",職員配置!$D37="精神保健福祉士")=TRUE,"○","")</f>
        <v/>
      </c>
      <c r="D37" s="49" t="str">
        <f>IF(職員配置!$E37="常勤","○","")</f>
        <v/>
      </c>
      <c r="E37" s="49" t="str">
        <f>IF(職員配置!I37="","",IF(職員配置!$I37&gt;=3,"○",""))</f>
        <v/>
      </c>
      <c r="F37" s="49" t="str">
        <f>IF(職員配置!$F37="専従","○","")</f>
        <v/>
      </c>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9">
        <f t="shared" si="0"/>
        <v>0</v>
      </c>
      <c r="AJ37" s="43"/>
      <c r="AK37" s="10" t="e">
        <f>ROUNDDOWN(AJ37/AG209,2)</f>
        <v>#DIV/0!</v>
      </c>
    </row>
    <row r="38" spans="1:37" ht="30" hidden="1" customHeight="1" thickBot="1">
      <c r="A38" s="48">
        <f>職員配置!A38</f>
        <v>0</v>
      </c>
      <c r="B38" s="48">
        <f>職員配置!B38</f>
        <v>0</v>
      </c>
      <c r="C38" s="49" t="str">
        <f>IF(OR(職員配置!$D38="社会福祉士",職員配置!$D38="介護福祉士",職員配置!$D38="精神保健福祉士")=TRUE,"○","")</f>
        <v/>
      </c>
      <c r="D38" s="49" t="str">
        <f>IF(職員配置!$E38="常勤","○","")</f>
        <v/>
      </c>
      <c r="E38" s="49" t="str">
        <f>IF(職員配置!I38="","",IF(職員配置!$I38&gt;=3,"○",""))</f>
        <v/>
      </c>
      <c r="F38" s="49" t="str">
        <f>IF(職員配置!$F38="専従","○","")</f>
        <v/>
      </c>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9">
        <f t="shared" si="0"/>
        <v>0</v>
      </c>
      <c r="AJ38" s="43"/>
      <c r="AK38" s="10" t="e">
        <f>ROUNDDOWN(AJ38/AG209,2)</f>
        <v>#DIV/0!</v>
      </c>
    </row>
    <row r="39" spans="1:37" ht="30" hidden="1" customHeight="1" thickBot="1">
      <c r="A39" s="48">
        <f>職員配置!A39</f>
        <v>0</v>
      </c>
      <c r="B39" s="48">
        <f>職員配置!B39</f>
        <v>0</v>
      </c>
      <c r="C39" s="49" t="str">
        <f>IF(OR(職員配置!$D39="社会福祉士",職員配置!$D39="介護福祉士",職員配置!$D39="精神保健福祉士")=TRUE,"○","")</f>
        <v/>
      </c>
      <c r="D39" s="49" t="str">
        <f>IF(職員配置!$E39="常勤","○","")</f>
        <v/>
      </c>
      <c r="E39" s="49" t="str">
        <f>IF(職員配置!I39="","",IF(職員配置!$I39&gt;=3,"○",""))</f>
        <v/>
      </c>
      <c r="F39" s="49" t="str">
        <f>IF(職員配置!$F39="専従","○","")</f>
        <v/>
      </c>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9">
        <f t="shared" si="0"/>
        <v>0</v>
      </c>
      <c r="AJ39" s="43"/>
      <c r="AK39" s="10" t="e">
        <f>ROUNDDOWN(AJ39/AG209,2)</f>
        <v>#DIV/0!</v>
      </c>
    </row>
    <row r="40" spans="1:37" ht="30" hidden="1" customHeight="1" thickBot="1">
      <c r="A40" s="48">
        <f>職員配置!A40</f>
        <v>0</v>
      </c>
      <c r="B40" s="48">
        <f>職員配置!B40</f>
        <v>0</v>
      </c>
      <c r="C40" s="49" t="str">
        <f>IF(OR(職員配置!$D40="社会福祉士",職員配置!$D40="介護福祉士",職員配置!$D40="精神保健福祉士")=TRUE,"○","")</f>
        <v/>
      </c>
      <c r="D40" s="49" t="str">
        <f>IF(職員配置!$E40="常勤","○","")</f>
        <v/>
      </c>
      <c r="E40" s="49" t="str">
        <f>IF(職員配置!I40="","",IF(職員配置!$I40&gt;=3,"○",""))</f>
        <v/>
      </c>
      <c r="F40" s="49" t="str">
        <f>IF(職員配置!$F40="専従","○","")</f>
        <v/>
      </c>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9">
        <f t="shared" si="0"/>
        <v>0</v>
      </c>
      <c r="AJ40" s="43"/>
      <c r="AK40" s="10" t="e">
        <f>ROUNDDOWN(AJ40/AG209,2)</f>
        <v>#DIV/0!</v>
      </c>
    </row>
    <row r="41" spans="1:37" ht="30" hidden="1" customHeight="1" thickBot="1">
      <c r="A41" s="48">
        <f>職員配置!A41</f>
        <v>0</v>
      </c>
      <c r="B41" s="48">
        <f>職員配置!B41</f>
        <v>0</v>
      </c>
      <c r="C41" s="49" t="str">
        <f>IF(OR(職員配置!$D41="社会福祉士",職員配置!$D41="介護福祉士",職員配置!$D41="精神保健福祉士")=TRUE,"○","")</f>
        <v/>
      </c>
      <c r="D41" s="49" t="str">
        <f>IF(職員配置!$E41="常勤","○","")</f>
        <v/>
      </c>
      <c r="E41" s="49" t="str">
        <f>IF(職員配置!I41="","",IF(職員配置!$I41&gt;=3,"○",""))</f>
        <v/>
      </c>
      <c r="F41" s="49" t="str">
        <f>IF(職員配置!$F41="専従","○","")</f>
        <v/>
      </c>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9">
        <f t="shared" si="0"/>
        <v>0</v>
      </c>
      <c r="AJ41" s="43"/>
      <c r="AK41" s="10" t="e">
        <f>ROUNDDOWN(AJ41/AG209,2)</f>
        <v>#DIV/0!</v>
      </c>
    </row>
    <row r="42" spans="1:37" ht="30" hidden="1" customHeight="1" thickBot="1">
      <c r="A42" s="48">
        <f>職員配置!A42</f>
        <v>0</v>
      </c>
      <c r="B42" s="48">
        <f>職員配置!B42</f>
        <v>0</v>
      </c>
      <c r="C42" s="49" t="str">
        <f>IF(OR(職員配置!$D42="社会福祉士",職員配置!$D42="介護福祉士",職員配置!$D42="精神保健福祉士")=TRUE,"○","")</f>
        <v/>
      </c>
      <c r="D42" s="49" t="str">
        <f>IF(職員配置!$E42="常勤","○","")</f>
        <v/>
      </c>
      <c r="E42" s="49" t="str">
        <f>IF(職員配置!I42="","",IF(職員配置!$I42&gt;=3,"○",""))</f>
        <v/>
      </c>
      <c r="F42" s="49" t="str">
        <f>IF(職員配置!$F42="専従","○","")</f>
        <v/>
      </c>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9">
        <f t="shared" si="0"/>
        <v>0</v>
      </c>
      <c r="AJ42" s="43"/>
      <c r="AK42" s="10" t="e">
        <f>ROUNDDOWN(AJ42/AG209,2)</f>
        <v>#DIV/0!</v>
      </c>
    </row>
    <row r="43" spans="1:37" ht="30" hidden="1" customHeight="1" thickBot="1">
      <c r="A43" s="48">
        <f>職員配置!A43</f>
        <v>0</v>
      </c>
      <c r="B43" s="48">
        <f>職員配置!B43</f>
        <v>0</v>
      </c>
      <c r="C43" s="49" t="str">
        <f>IF(OR(職員配置!$D43="社会福祉士",職員配置!$D43="介護福祉士",職員配置!$D43="精神保健福祉士")=TRUE,"○","")</f>
        <v/>
      </c>
      <c r="D43" s="49" t="str">
        <f>IF(職員配置!$E43="常勤","○","")</f>
        <v/>
      </c>
      <c r="E43" s="49" t="str">
        <f>IF(職員配置!I43="","",IF(職員配置!$I43&gt;=3,"○",""))</f>
        <v/>
      </c>
      <c r="F43" s="49" t="str">
        <f>IF(職員配置!$F43="専従","○","")</f>
        <v/>
      </c>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9">
        <f t="shared" si="0"/>
        <v>0</v>
      </c>
      <c r="AJ43" s="43"/>
      <c r="AK43" s="10" t="e">
        <f>ROUNDDOWN(AJ43/AG209,2)</f>
        <v>#DIV/0!</v>
      </c>
    </row>
    <row r="44" spans="1:37" ht="30" hidden="1" customHeight="1" thickBot="1">
      <c r="A44" s="48">
        <f>職員配置!A44</f>
        <v>0</v>
      </c>
      <c r="B44" s="48">
        <f>職員配置!B44</f>
        <v>0</v>
      </c>
      <c r="C44" s="49" t="str">
        <f>IF(OR(職員配置!$D44="社会福祉士",職員配置!$D44="介護福祉士",職員配置!$D44="精神保健福祉士")=TRUE,"○","")</f>
        <v/>
      </c>
      <c r="D44" s="49" t="str">
        <f>IF(職員配置!$E44="常勤","○","")</f>
        <v/>
      </c>
      <c r="E44" s="49" t="str">
        <f>IF(職員配置!I44="","",IF(職員配置!$I44&gt;=3,"○",""))</f>
        <v/>
      </c>
      <c r="F44" s="49" t="str">
        <f>IF(職員配置!$F44="専従","○","")</f>
        <v/>
      </c>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9">
        <f t="shared" si="0"/>
        <v>0</v>
      </c>
      <c r="AJ44" s="43"/>
      <c r="AK44" s="10" t="e">
        <f>ROUNDDOWN(AJ44/AG209,2)</f>
        <v>#DIV/0!</v>
      </c>
    </row>
    <row r="45" spans="1:37" ht="30" hidden="1" customHeight="1" thickBot="1">
      <c r="A45" s="48">
        <f>職員配置!A45</f>
        <v>0</v>
      </c>
      <c r="B45" s="48">
        <f>職員配置!B45</f>
        <v>0</v>
      </c>
      <c r="C45" s="49" t="str">
        <f>IF(OR(職員配置!$D45="社会福祉士",職員配置!$D45="介護福祉士",職員配置!$D45="精神保健福祉士")=TRUE,"○","")</f>
        <v/>
      </c>
      <c r="D45" s="49" t="str">
        <f>IF(職員配置!$E45="常勤","○","")</f>
        <v/>
      </c>
      <c r="E45" s="49" t="str">
        <f>IF(職員配置!I45="","",IF(職員配置!$I45&gt;=3,"○",""))</f>
        <v/>
      </c>
      <c r="F45" s="49" t="str">
        <f>IF(職員配置!$F45="専従","○","")</f>
        <v/>
      </c>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9">
        <f t="shared" si="0"/>
        <v>0</v>
      </c>
      <c r="AJ45" s="43"/>
      <c r="AK45" s="10" t="e">
        <f>ROUNDDOWN(AJ45/AG209,2)</f>
        <v>#DIV/0!</v>
      </c>
    </row>
    <row r="46" spans="1:37" ht="30" hidden="1" customHeight="1" thickBot="1">
      <c r="A46" s="48">
        <f>職員配置!A46</f>
        <v>0</v>
      </c>
      <c r="B46" s="48">
        <f>職員配置!B46</f>
        <v>0</v>
      </c>
      <c r="C46" s="49" t="str">
        <f>IF(OR(職員配置!$D46="社会福祉士",職員配置!$D46="介護福祉士",職員配置!$D46="精神保健福祉士")=TRUE,"○","")</f>
        <v/>
      </c>
      <c r="D46" s="49" t="str">
        <f>IF(職員配置!$E46="常勤","○","")</f>
        <v/>
      </c>
      <c r="E46" s="49" t="str">
        <f>IF(職員配置!I46="","",IF(職員配置!$I46&gt;=3,"○",""))</f>
        <v/>
      </c>
      <c r="F46" s="49" t="str">
        <f>IF(職員配置!$F46="専従","○","")</f>
        <v/>
      </c>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9">
        <f t="shared" si="0"/>
        <v>0</v>
      </c>
      <c r="AJ46" s="43"/>
      <c r="AK46" s="10" t="e">
        <f>ROUNDDOWN(AJ46/AG209,2)</f>
        <v>#DIV/0!</v>
      </c>
    </row>
    <row r="47" spans="1:37" ht="30" hidden="1" customHeight="1" thickBot="1">
      <c r="A47" s="48">
        <f>職員配置!A47</f>
        <v>0</v>
      </c>
      <c r="B47" s="48">
        <f>職員配置!B47</f>
        <v>0</v>
      </c>
      <c r="C47" s="49" t="str">
        <f>IF(OR(職員配置!$D47="社会福祉士",職員配置!$D47="介護福祉士",職員配置!$D47="精神保健福祉士")=TRUE,"○","")</f>
        <v/>
      </c>
      <c r="D47" s="49" t="str">
        <f>IF(職員配置!$E47="常勤","○","")</f>
        <v/>
      </c>
      <c r="E47" s="49" t="str">
        <f>IF(職員配置!I47="","",IF(職員配置!$I47&gt;=3,"○",""))</f>
        <v/>
      </c>
      <c r="F47" s="49" t="str">
        <f>IF(職員配置!$F47="専従","○","")</f>
        <v/>
      </c>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9">
        <f t="shared" si="0"/>
        <v>0</v>
      </c>
      <c r="AJ47" s="43"/>
      <c r="AK47" s="10" t="e">
        <f>ROUNDDOWN(AJ47/AG209,2)</f>
        <v>#DIV/0!</v>
      </c>
    </row>
    <row r="48" spans="1:37" ht="30" hidden="1" customHeight="1" thickBot="1">
      <c r="A48" s="48">
        <f>職員配置!A48</f>
        <v>0</v>
      </c>
      <c r="B48" s="48">
        <f>職員配置!B48</f>
        <v>0</v>
      </c>
      <c r="C48" s="49" t="str">
        <f>IF(OR(職員配置!$D48="社会福祉士",職員配置!$D48="介護福祉士",職員配置!$D48="精神保健福祉士")=TRUE,"○","")</f>
        <v/>
      </c>
      <c r="D48" s="49" t="str">
        <f>IF(職員配置!$E48="常勤","○","")</f>
        <v/>
      </c>
      <c r="E48" s="49" t="str">
        <f>IF(職員配置!I48="","",IF(職員配置!$I48&gt;=3,"○",""))</f>
        <v/>
      </c>
      <c r="F48" s="49" t="str">
        <f>IF(職員配置!$F48="専従","○","")</f>
        <v/>
      </c>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9">
        <f t="shared" si="0"/>
        <v>0</v>
      </c>
      <c r="AJ48" s="43"/>
      <c r="AK48" s="10" t="e">
        <f>ROUNDDOWN(AJ48/AG209,2)</f>
        <v>#DIV/0!</v>
      </c>
    </row>
    <row r="49" spans="1:37" ht="30" hidden="1" customHeight="1" thickBot="1">
      <c r="A49" s="48">
        <f>職員配置!A49</f>
        <v>0</v>
      </c>
      <c r="B49" s="48">
        <f>職員配置!B49</f>
        <v>0</v>
      </c>
      <c r="C49" s="49" t="str">
        <f>IF(OR(職員配置!$D49="社会福祉士",職員配置!$D49="介護福祉士",職員配置!$D49="精神保健福祉士")=TRUE,"○","")</f>
        <v/>
      </c>
      <c r="D49" s="49" t="str">
        <f>IF(職員配置!$E49="常勤","○","")</f>
        <v/>
      </c>
      <c r="E49" s="49" t="str">
        <f>IF(職員配置!I49="","",IF(職員配置!$I49&gt;=3,"○",""))</f>
        <v/>
      </c>
      <c r="F49" s="49" t="str">
        <f>IF(職員配置!$F49="専従","○","")</f>
        <v/>
      </c>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9">
        <f t="shared" si="0"/>
        <v>0</v>
      </c>
      <c r="AJ49" s="43"/>
      <c r="AK49" s="10" t="e">
        <f>ROUNDDOWN(AJ49/AG209,2)</f>
        <v>#DIV/0!</v>
      </c>
    </row>
    <row r="50" spans="1:37" ht="30" hidden="1" customHeight="1" thickBot="1">
      <c r="A50" s="48">
        <f>職員配置!A50</f>
        <v>0</v>
      </c>
      <c r="B50" s="48">
        <f>職員配置!B50</f>
        <v>0</v>
      </c>
      <c r="C50" s="49" t="str">
        <f>IF(OR(職員配置!$D50="社会福祉士",職員配置!$D50="介護福祉士",職員配置!$D50="精神保健福祉士")=TRUE,"○","")</f>
        <v/>
      </c>
      <c r="D50" s="49" t="str">
        <f>IF(職員配置!$E50="常勤","○","")</f>
        <v/>
      </c>
      <c r="E50" s="49" t="str">
        <f>IF(職員配置!I50="","",IF(職員配置!$I50&gt;=3,"○",""))</f>
        <v/>
      </c>
      <c r="F50" s="49" t="str">
        <f>IF(職員配置!$F50="専従","○","")</f>
        <v/>
      </c>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9">
        <f t="shared" si="0"/>
        <v>0</v>
      </c>
      <c r="AJ50" s="43"/>
      <c r="AK50" s="10" t="e">
        <f>ROUNDDOWN(AJ50/AG209,2)</f>
        <v>#DIV/0!</v>
      </c>
    </row>
    <row r="51" spans="1:37" ht="30" hidden="1" customHeight="1" thickBot="1">
      <c r="A51" s="48">
        <f>職員配置!A51</f>
        <v>0</v>
      </c>
      <c r="B51" s="48">
        <f>職員配置!B51</f>
        <v>0</v>
      </c>
      <c r="C51" s="49" t="str">
        <f>IF(OR(職員配置!$D51="社会福祉士",職員配置!$D51="介護福祉士",職員配置!$D51="精神保健福祉士")=TRUE,"○","")</f>
        <v/>
      </c>
      <c r="D51" s="49" t="str">
        <f>IF(職員配置!$E51="常勤","○","")</f>
        <v/>
      </c>
      <c r="E51" s="49" t="str">
        <f>IF(職員配置!I51="","",IF(職員配置!$I51&gt;=3,"○",""))</f>
        <v/>
      </c>
      <c r="F51" s="49" t="str">
        <f>IF(職員配置!$F51="専従","○","")</f>
        <v/>
      </c>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9">
        <f t="shared" si="0"/>
        <v>0</v>
      </c>
      <c r="AJ51" s="43"/>
      <c r="AK51" s="10" t="e">
        <f>ROUNDDOWN(AJ51/AG209,2)</f>
        <v>#DIV/0!</v>
      </c>
    </row>
    <row r="52" spans="1:37" ht="30" hidden="1" customHeight="1" thickBot="1">
      <c r="A52" s="48">
        <f>職員配置!A52</f>
        <v>0</v>
      </c>
      <c r="B52" s="48">
        <f>職員配置!B52</f>
        <v>0</v>
      </c>
      <c r="C52" s="49" t="str">
        <f>IF(OR(職員配置!$D52="社会福祉士",職員配置!$D52="介護福祉士",職員配置!$D52="精神保健福祉士")=TRUE,"○","")</f>
        <v/>
      </c>
      <c r="D52" s="49" t="str">
        <f>IF(職員配置!$E52="常勤","○","")</f>
        <v/>
      </c>
      <c r="E52" s="49" t="str">
        <f>IF(職員配置!I52="","",IF(職員配置!$I52&gt;=3,"○",""))</f>
        <v/>
      </c>
      <c r="F52" s="49" t="str">
        <f>IF(職員配置!$F52="専従","○","")</f>
        <v/>
      </c>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9">
        <f t="shared" si="0"/>
        <v>0</v>
      </c>
      <c r="AJ52" s="43"/>
      <c r="AK52" s="10" t="e">
        <f>ROUNDDOWN(AJ52/AG209,2)</f>
        <v>#DIV/0!</v>
      </c>
    </row>
    <row r="53" spans="1:37" ht="30" hidden="1" customHeight="1" thickBot="1">
      <c r="A53" s="48">
        <f>職員配置!A53</f>
        <v>0</v>
      </c>
      <c r="B53" s="48">
        <f>職員配置!B53</f>
        <v>0</v>
      </c>
      <c r="C53" s="49" t="str">
        <f>IF(OR(職員配置!$D53="社会福祉士",職員配置!$D53="介護福祉士",職員配置!$D53="精神保健福祉士")=TRUE,"○","")</f>
        <v/>
      </c>
      <c r="D53" s="49" t="str">
        <f>IF(職員配置!$E53="常勤","○","")</f>
        <v/>
      </c>
      <c r="E53" s="49" t="str">
        <f>IF(職員配置!I53="","",IF(職員配置!$I53&gt;=3,"○",""))</f>
        <v/>
      </c>
      <c r="F53" s="49" t="str">
        <f>IF(職員配置!$F53="専従","○","")</f>
        <v/>
      </c>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9">
        <f t="shared" si="0"/>
        <v>0</v>
      </c>
      <c r="AJ53" s="43"/>
      <c r="AK53" s="10" t="e">
        <f>ROUNDDOWN(AJ53/AG209,2)</f>
        <v>#DIV/0!</v>
      </c>
    </row>
    <row r="54" spans="1:37" ht="30" hidden="1" customHeight="1" thickBot="1">
      <c r="A54" s="48">
        <f>職員配置!A54</f>
        <v>0</v>
      </c>
      <c r="B54" s="48">
        <f>職員配置!B54</f>
        <v>0</v>
      </c>
      <c r="C54" s="49" t="str">
        <f>IF(OR(職員配置!$D54="社会福祉士",職員配置!$D54="介護福祉士",職員配置!$D54="精神保健福祉士")=TRUE,"○","")</f>
        <v/>
      </c>
      <c r="D54" s="49" t="str">
        <f>IF(職員配置!$E54="常勤","○","")</f>
        <v/>
      </c>
      <c r="E54" s="49" t="str">
        <f>IF(職員配置!I54="","",IF(職員配置!$I54&gt;=3,"○",""))</f>
        <v/>
      </c>
      <c r="F54" s="49" t="str">
        <f>IF(職員配置!$F54="専従","○","")</f>
        <v/>
      </c>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9">
        <f t="shared" si="0"/>
        <v>0</v>
      </c>
      <c r="AJ54" s="43"/>
      <c r="AK54" s="10" t="e">
        <f>ROUNDDOWN(AJ54/AG209,2)</f>
        <v>#DIV/0!</v>
      </c>
    </row>
    <row r="55" spans="1:37" ht="30" hidden="1" customHeight="1" thickBot="1">
      <c r="A55" s="48">
        <f>職員配置!A55</f>
        <v>0</v>
      </c>
      <c r="B55" s="48">
        <f>職員配置!B55</f>
        <v>0</v>
      </c>
      <c r="C55" s="49" t="str">
        <f>IF(OR(職員配置!$D55="社会福祉士",職員配置!$D55="介護福祉士",職員配置!$D55="精神保健福祉士")=TRUE,"○","")</f>
        <v/>
      </c>
      <c r="D55" s="49" t="str">
        <f>IF(職員配置!$E55="常勤","○","")</f>
        <v/>
      </c>
      <c r="E55" s="49" t="str">
        <f>IF(職員配置!I55="","",IF(職員配置!$I55&gt;=3,"○",""))</f>
        <v/>
      </c>
      <c r="F55" s="49" t="str">
        <f>IF(職員配置!$F55="専従","○","")</f>
        <v/>
      </c>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9">
        <f t="shared" si="0"/>
        <v>0</v>
      </c>
      <c r="AJ55" s="43"/>
      <c r="AK55" s="10" t="e">
        <f>ROUNDDOWN(AJ55/AG209,2)</f>
        <v>#DIV/0!</v>
      </c>
    </row>
    <row r="56" spans="1:37" ht="30" hidden="1" customHeight="1" thickBot="1">
      <c r="A56" s="48">
        <f>職員配置!A56</f>
        <v>0</v>
      </c>
      <c r="B56" s="48">
        <f>職員配置!B56</f>
        <v>0</v>
      </c>
      <c r="C56" s="49" t="str">
        <f>IF(OR(職員配置!$D56="社会福祉士",職員配置!$D56="介護福祉士",職員配置!$D56="精神保健福祉士")=TRUE,"○","")</f>
        <v/>
      </c>
      <c r="D56" s="49" t="str">
        <f>IF(職員配置!$E56="常勤","○","")</f>
        <v/>
      </c>
      <c r="E56" s="49" t="str">
        <f>IF(職員配置!I56="","",IF(職員配置!$I56&gt;=3,"○",""))</f>
        <v/>
      </c>
      <c r="F56" s="49" t="str">
        <f>IF(職員配置!$F56="専従","○","")</f>
        <v/>
      </c>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9">
        <f t="shared" si="0"/>
        <v>0</v>
      </c>
      <c r="AJ56" s="43"/>
      <c r="AK56" s="10" t="e">
        <f>ROUNDDOWN(AJ56/AG209,2)</f>
        <v>#DIV/0!</v>
      </c>
    </row>
    <row r="57" spans="1:37" ht="30" hidden="1" customHeight="1" thickBot="1">
      <c r="A57" s="48">
        <f>職員配置!A57</f>
        <v>0</v>
      </c>
      <c r="B57" s="48">
        <f>職員配置!B57</f>
        <v>0</v>
      </c>
      <c r="C57" s="49" t="str">
        <f>IF(OR(職員配置!$D57="社会福祉士",職員配置!$D57="介護福祉士",職員配置!$D57="精神保健福祉士")=TRUE,"○","")</f>
        <v/>
      </c>
      <c r="D57" s="49" t="str">
        <f>IF(職員配置!$E57="常勤","○","")</f>
        <v/>
      </c>
      <c r="E57" s="49" t="str">
        <f>IF(職員配置!I57="","",IF(職員配置!$I57&gt;=3,"○",""))</f>
        <v/>
      </c>
      <c r="F57" s="49" t="str">
        <f>IF(職員配置!$F57="専従","○","")</f>
        <v/>
      </c>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9">
        <f t="shared" si="0"/>
        <v>0</v>
      </c>
      <c r="AJ57" s="43"/>
      <c r="AK57" s="10" t="e">
        <f>ROUNDDOWN(AJ57/AG209,2)</f>
        <v>#DIV/0!</v>
      </c>
    </row>
    <row r="58" spans="1:37" ht="30" hidden="1" customHeight="1" thickBot="1">
      <c r="A58" s="48">
        <f>職員配置!A58</f>
        <v>0</v>
      </c>
      <c r="B58" s="48">
        <f>職員配置!B58</f>
        <v>0</v>
      </c>
      <c r="C58" s="49" t="str">
        <f>IF(OR(職員配置!$D58="社会福祉士",職員配置!$D58="介護福祉士",職員配置!$D58="精神保健福祉士")=TRUE,"○","")</f>
        <v/>
      </c>
      <c r="D58" s="49" t="str">
        <f>IF(職員配置!$E58="常勤","○","")</f>
        <v/>
      </c>
      <c r="E58" s="49" t="str">
        <f>IF(職員配置!I58="","",IF(職員配置!$I58&gt;=3,"○",""))</f>
        <v/>
      </c>
      <c r="F58" s="49" t="str">
        <f>IF(職員配置!$F58="専従","○","")</f>
        <v/>
      </c>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9">
        <f t="shared" si="0"/>
        <v>0</v>
      </c>
      <c r="AJ58" s="43"/>
      <c r="AK58" s="10" t="e">
        <f>ROUNDDOWN(AJ58/AG209,2)</f>
        <v>#DIV/0!</v>
      </c>
    </row>
    <row r="59" spans="1:37" ht="30" hidden="1" customHeight="1" thickBot="1">
      <c r="A59" s="48">
        <f>職員配置!A59</f>
        <v>0</v>
      </c>
      <c r="B59" s="48">
        <f>職員配置!B59</f>
        <v>0</v>
      </c>
      <c r="C59" s="49" t="str">
        <f>IF(OR(職員配置!$D59="社会福祉士",職員配置!$D59="介護福祉士",職員配置!$D59="精神保健福祉士")=TRUE,"○","")</f>
        <v/>
      </c>
      <c r="D59" s="49" t="str">
        <f>IF(職員配置!$E59="常勤","○","")</f>
        <v/>
      </c>
      <c r="E59" s="49" t="str">
        <f>IF(職員配置!I59="","",IF(職員配置!$I59&gt;=3,"○",""))</f>
        <v/>
      </c>
      <c r="F59" s="49" t="str">
        <f>IF(職員配置!$F59="専従","○","")</f>
        <v/>
      </c>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9">
        <f t="shared" si="0"/>
        <v>0</v>
      </c>
      <c r="AJ59" s="43"/>
      <c r="AK59" s="10" t="e">
        <f>ROUNDDOWN(AJ59/AG209,2)</f>
        <v>#DIV/0!</v>
      </c>
    </row>
    <row r="60" spans="1:37" ht="30" hidden="1" customHeight="1" thickBot="1">
      <c r="A60" s="48">
        <f>職員配置!A60</f>
        <v>0</v>
      </c>
      <c r="B60" s="48">
        <f>職員配置!B60</f>
        <v>0</v>
      </c>
      <c r="C60" s="49" t="str">
        <f>IF(OR(職員配置!$D60="社会福祉士",職員配置!$D60="介護福祉士",職員配置!$D60="精神保健福祉士")=TRUE,"○","")</f>
        <v/>
      </c>
      <c r="D60" s="49" t="str">
        <f>IF(職員配置!$E60="常勤","○","")</f>
        <v/>
      </c>
      <c r="E60" s="49" t="str">
        <f>IF(職員配置!I60="","",IF(職員配置!$I60&gt;=3,"○",""))</f>
        <v/>
      </c>
      <c r="F60" s="49" t="str">
        <f>IF(職員配置!$F60="専従","○","")</f>
        <v/>
      </c>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9">
        <f t="shared" si="0"/>
        <v>0</v>
      </c>
      <c r="AJ60" s="43"/>
      <c r="AK60" s="10" t="e">
        <f>ROUNDDOWN(AJ60/AG209,2)</f>
        <v>#DIV/0!</v>
      </c>
    </row>
    <row r="61" spans="1:37" ht="30" hidden="1" customHeight="1" thickBot="1">
      <c r="A61" s="48">
        <f>職員配置!A61</f>
        <v>0</v>
      </c>
      <c r="B61" s="48">
        <f>職員配置!B61</f>
        <v>0</v>
      </c>
      <c r="C61" s="49" t="str">
        <f>IF(OR(職員配置!$D61="社会福祉士",職員配置!$D61="介護福祉士",職員配置!$D61="精神保健福祉士")=TRUE,"○","")</f>
        <v/>
      </c>
      <c r="D61" s="49" t="str">
        <f>IF(職員配置!$E61="常勤","○","")</f>
        <v/>
      </c>
      <c r="E61" s="49" t="str">
        <f>IF(職員配置!I61="","",IF(職員配置!$I61&gt;=3,"○",""))</f>
        <v/>
      </c>
      <c r="F61" s="49" t="str">
        <f>IF(職員配置!$F61="専従","○","")</f>
        <v/>
      </c>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9">
        <f t="shared" si="0"/>
        <v>0</v>
      </c>
      <c r="AJ61" s="43"/>
      <c r="AK61" s="10" t="e">
        <f>ROUNDDOWN(AJ61/AG209,2)</f>
        <v>#DIV/0!</v>
      </c>
    </row>
    <row r="62" spans="1:37" ht="30" hidden="1" customHeight="1" thickBot="1">
      <c r="A62" s="48">
        <f>職員配置!A62</f>
        <v>0</v>
      </c>
      <c r="B62" s="48">
        <f>職員配置!B62</f>
        <v>0</v>
      </c>
      <c r="C62" s="49" t="str">
        <f>IF(OR(職員配置!$D62="社会福祉士",職員配置!$D62="介護福祉士",職員配置!$D62="精神保健福祉士")=TRUE,"○","")</f>
        <v/>
      </c>
      <c r="D62" s="49" t="str">
        <f>IF(職員配置!$E62="常勤","○","")</f>
        <v/>
      </c>
      <c r="E62" s="49" t="str">
        <f>IF(職員配置!I62="","",IF(職員配置!$I62&gt;=3,"○",""))</f>
        <v/>
      </c>
      <c r="F62" s="49" t="str">
        <f>IF(職員配置!$F62="専従","○","")</f>
        <v/>
      </c>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9">
        <f t="shared" si="0"/>
        <v>0</v>
      </c>
      <c r="AJ62" s="43"/>
      <c r="AK62" s="10" t="e">
        <f>ROUNDDOWN(AJ62/AG209,2)</f>
        <v>#DIV/0!</v>
      </c>
    </row>
    <row r="63" spans="1:37" ht="30" hidden="1" customHeight="1" thickBot="1">
      <c r="A63" s="48">
        <f>職員配置!A63</f>
        <v>0</v>
      </c>
      <c r="B63" s="48">
        <f>職員配置!B63</f>
        <v>0</v>
      </c>
      <c r="C63" s="49" t="str">
        <f>IF(OR(職員配置!$D63="社会福祉士",職員配置!$D63="介護福祉士",職員配置!$D63="精神保健福祉士")=TRUE,"○","")</f>
        <v/>
      </c>
      <c r="D63" s="49" t="str">
        <f>IF(職員配置!$E63="常勤","○","")</f>
        <v/>
      </c>
      <c r="E63" s="49" t="str">
        <f>IF(職員配置!I63="","",IF(職員配置!$I63&gt;=3,"○",""))</f>
        <v/>
      </c>
      <c r="F63" s="49" t="str">
        <f>IF(職員配置!$F63="専従","○","")</f>
        <v/>
      </c>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9">
        <f t="shared" si="0"/>
        <v>0</v>
      </c>
      <c r="AJ63" s="43"/>
      <c r="AK63" s="10" t="e">
        <f>ROUNDDOWN(AJ63/AG209,2)</f>
        <v>#DIV/0!</v>
      </c>
    </row>
    <row r="64" spans="1:37" ht="30" hidden="1" customHeight="1" thickBot="1">
      <c r="A64" s="48">
        <f>職員配置!A64</f>
        <v>0</v>
      </c>
      <c r="B64" s="48">
        <f>職員配置!B64</f>
        <v>0</v>
      </c>
      <c r="C64" s="49" t="str">
        <f>IF(OR(職員配置!$D64="社会福祉士",職員配置!$D64="介護福祉士",職員配置!$D64="精神保健福祉士")=TRUE,"○","")</f>
        <v/>
      </c>
      <c r="D64" s="49" t="str">
        <f>IF(職員配置!$E64="常勤","○","")</f>
        <v/>
      </c>
      <c r="E64" s="49" t="str">
        <f>IF(職員配置!I64="","",IF(職員配置!$I64&gt;=3,"○",""))</f>
        <v/>
      </c>
      <c r="F64" s="49" t="str">
        <f>IF(職員配置!$F64="専従","○","")</f>
        <v/>
      </c>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9">
        <f t="shared" si="0"/>
        <v>0</v>
      </c>
      <c r="AJ64" s="43"/>
      <c r="AK64" s="10" t="e">
        <f>ROUNDDOWN(AJ64/AG209,2)</f>
        <v>#DIV/0!</v>
      </c>
    </row>
    <row r="65" spans="1:37" ht="30" hidden="1" customHeight="1" thickBot="1">
      <c r="A65" s="48">
        <f>職員配置!A65</f>
        <v>0</v>
      </c>
      <c r="B65" s="48">
        <f>職員配置!B65</f>
        <v>0</v>
      </c>
      <c r="C65" s="49" t="str">
        <f>IF(OR(職員配置!$D65="社会福祉士",職員配置!$D65="介護福祉士",職員配置!$D65="精神保健福祉士")=TRUE,"○","")</f>
        <v/>
      </c>
      <c r="D65" s="49" t="str">
        <f>IF(職員配置!$E65="常勤","○","")</f>
        <v/>
      </c>
      <c r="E65" s="49" t="str">
        <f>IF(職員配置!I65="","",IF(職員配置!$I65&gt;=3,"○",""))</f>
        <v/>
      </c>
      <c r="F65" s="49" t="str">
        <f>IF(職員配置!$F65="専従","○","")</f>
        <v/>
      </c>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9">
        <f t="shared" si="0"/>
        <v>0</v>
      </c>
      <c r="AJ65" s="43"/>
      <c r="AK65" s="10" t="e">
        <f>ROUNDDOWN(AJ65/AG209,2)</f>
        <v>#DIV/0!</v>
      </c>
    </row>
    <row r="66" spans="1:37" ht="30" hidden="1" customHeight="1" thickBot="1">
      <c r="A66" s="48">
        <f>職員配置!A66</f>
        <v>0</v>
      </c>
      <c r="B66" s="48">
        <f>職員配置!B66</f>
        <v>0</v>
      </c>
      <c r="C66" s="49" t="str">
        <f>IF(OR(職員配置!$D66="社会福祉士",職員配置!$D66="介護福祉士",職員配置!$D66="精神保健福祉士")=TRUE,"○","")</f>
        <v/>
      </c>
      <c r="D66" s="49" t="str">
        <f>IF(職員配置!$E66="常勤","○","")</f>
        <v/>
      </c>
      <c r="E66" s="49" t="str">
        <f>IF(職員配置!I66="","",IF(職員配置!$I66&gt;=3,"○",""))</f>
        <v/>
      </c>
      <c r="F66" s="49" t="str">
        <f>IF(職員配置!$F66="専従","○","")</f>
        <v/>
      </c>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9">
        <f t="shared" si="0"/>
        <v>0</v>
      </c>
      <c r="AJ66" s="43"/>
      <c r="AK66" s="10" t="e">
        <f>ROUNDDOWN(AJ66/AG209,2)</f>
        <v>#DIV/0!</v>
      </c>
    </row>
    <row r="67" spans="1:37" ht="30" hidden="1" customHeight="1" thickBot="1">
      <c r="A67" s="48">
        <f>職員配置!A67</f>
        <v>0</v>
      </c>
      <c r="B67" s="48">
        <f>職員配置!B67</f>
        <v>0</v>
      </c>
      <c r="C67" s="49" t="str">
        <f>IF(OR(職員配置!$D67="社会福祉士",職員配置!$D67="介護福祉士",職員配置!$D67="精神保健福祉士")=TRUE,"○","")</f>
        <v/>
      </c>
      <c r="D67" s="49" t="str">
        <f>IF(職員配置!$E67="常勤","○","")</f>
        <v/>
      </c>
      <c r="E67" s="49" t="str">
        <f>IF(職員配置!I67="","",IF(職員配置!$I67&gt;=3,"○",""))</f>
        <v/>
      </c>
      <c r="F67" s="49" t="str">
        <f>IF(職員配置!$F67="専従","○","")</f>
        <v/>
      </c>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9">
        <f t="shared" si="0"/>
        <v>0</v>
      </c>
      <c r="AJ67" s="43"/>
      <c r="AK67" s="10" t="e">
        <f>ROUNDDOWN(AJ67/AG209,2)</f>
        <v>#DIV/0!</v>
      </c>
    </row>
    <row r="68" spans="1:37" ht="30" hidden="1" customHeight="1" thickBot="1">
      <c r="A68" s="48">
        <f>職員配置!A68</f>
        <v>0</v>
      </c>
      <c r="B68" s="48">
        <f>職員配置!B68</f>
        <v>0</v>
      </c>
      <c r="C68" s="49" t="str">
        <f>IF(OR(職員配置!$D68="社会福祉士",職員配置!$D68="介護福祉士",職員配置!$D68="精神保健福祉士")=TRUE,"○","")</f>
        <v/>
      </c>
      <c r="D68" s="49" t="str">
        <f>IF(職員配置!$E68="常勤","○","")</f>
        <v/>
      </c>
      <c r="E68" s="49" t="str">
        <f>IF(職員配置!I68="","",IF(職員配置!$I68&gt;=3,"○",""))</f>
        <v/>
      </c>
      <c r="F68" s="49" t="str">
        <f>IF(職員配置!$F68="専従","○","")</f>
        <v/>
      </c>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9">
        <f t="shared" si="0"/>
        <v>0</v>
      </c>
      <c r="AJ68" s="43"/>
      <c r="AK68" s="10" t="e">
        <f>ROUNDDOWN(AJ68/AG209,2)</f>
        <v>#DIV/0!</v>
      </c>
    </row>
    <row r="69" spans="1:37" ht="30" hidden="1" customHeight="1" thickBot="1">
      <c r="A69" s="48">
        <f>職員配置!A69</f>
        <v>0</v>
      </c>
      <c r="B69" s="48">
        <f>職員配置!B69</f>
        <v>0</v>
      </c>
      <c r="C69" s="49" t="str">
        <f>IF(OR(職員配置!$D69="社会福祉士",職員配置!$D69="介護福祉士",職員配置!$D69="精神保健福祉士")=TRUE,"○","")</f>
        <v/>
      </c>
      <c r="D69" s="49" t="str">
        <f>IF(職員配置!$E69="常勤","○","")</f>
        <v/>
      </c>
      <c r="E69" s="49" t="str">
        <f>IF(職員配置!I69="","",IF(職員配置!$I69&gt;=3,"○",""))</f>
        <v/>
      </c>
      <c r="F69" s="49" t="str">
        <f>IF(職員配置!$F69="専従","○","")</f>
        <v/>
      </c>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9">
        <f t="shared" si="0"/>
        <v>0</v>
      </c>
      <c r="AJ69" s="43"/>
      <c r="AK69" s="10" t="e">
        <f>ROUNDDOWN(AJ69/AG209,2)</f>
        <v>#DIV/0!</v>
      </c>
    </row>
    <row r="70" spans="1:37" ht="30" hidden="1" customHeight="1" thickBot="1">
      <c r="A70" s="48">
        <f>職員配置!A70</f>
        <v>0</v>
      </c>
      <c r="B70" s="48">
        <f>職員配置!B70</f>
        <v>0</v>
      </c>
      <c r="C70" s="49" t="str">
        <f>IF(OR(職員配置!$D70="社会福祉士",職員配置!$D70="介護福祉士",職員配置!$D70="精神保健福祉士")=TRUE,"○","")</f>
        <v/>
      </c>
      <c r="D70" s="49" t="str">
        <f>IF(職員配置!$E70="常勤","○","")</f>
        <v/>
      </c>
      <c r="E70" s="49" t="str">
        <f>IF(職員配置!I70="","",IF(職員配置!$I70&gt;=3,"○",""))</f>
        <v/>
      </c>
      <c r="F70" s="49" t="str">
        <f>IF(職員配置!$F70="専従","○","")</f>
        <v/>
      </c>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9">
        <f t="shared" si="0"/>
        <v>0</v>
      </c>
      <c r="AJ70" s="43"/>
      <c r="AK70" s="10" t="e">
        <f>ROUNDDOWN(AJ70/AG209,2)</f>
        <v>#DIV/0!</v>
      </c>
    </row>
    <row r="71" spans="1:37" ht="30" hidden="1" customHeight="1" thickBot="1">
      <c r="A71" s="48">
        <f>職員配置!A71</f>
        <v>0</v>
      </c>
      <c r="B71" s="48">
        <f>職員配置!B71</f>
        <v>0</v>
      </c>
      <c r="C71" s="49" t="str">
        <f>IF(OR(職員配置!$D71="社会福祉士",職員配置!$D71="介護福祉士",職員配置!$D71="精神保健福祉士")=TRUE,"○","")</f>
        <v/>
      </c>
      <c r="D71" s="49" t="str">
        <f>IF(職員配置!$E71="常勤","○","")</f>
        <v/>
      </c>
      <c r="E71" s="49" t="str">
        <f>IF(職員配置!I71="","",IF(職員配置!$I71&gt;=3,"○",""))</f>
        <v/>
      </c>
      <c r="F71" s="49" t="str">
        <f>IF(職員配置!$F71="専従","○","")</f>
        <v/>
      </c>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9">
        <f t="shared" si="0"/>
        <v>0</v>
      </c>
      <c r="AJ71" s="43"/>
      <c r="AK71" s="10" t="e">
        <f>ROUNDDOWN(AJ71/AG209,2)</f>
        <v>#DIV/0!</v>
      </c>
    </row>
    <row r="72" spans="1:37" ht="30" hidden="1" customHeight="1" thickBot="1">
      <c r="A72" s="48">
        <f>職員配置!A72</f>
        <v>0</v>
      </c>
      <c r="B72" s="48">
        <f>職員配置!B72</f>
        <v>0</v>
      </c>
      <c r="C72" s="49" t="str">
        <f>IF(OR(職員配置!$D72="社会福祉士",職員配置!$D72="介護福祉士",職員配置!$D72="精神保健福祉士")=TRUE,"○","")</f>
        <v/>
      </c>
      <c r="D72" s="49" t="str">
        <f>IF(職員配置!$E72="常勤","○","")</f>
        <v/>
      </c>
      <c r="E72" s="49" t="str">
        <f>IF(職員配置!I72="","",IF(職員配置!$I72&gt;=3,"○",""))</f>
        <v/>
      </c>
      <c r="F72" s="49" t="str">
        <f>IF(職員配置!$F72="専従","○","")</f>
        <v/>
      </c>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9">
        <f t="shared" si="0"/>
        <v>0</v>
      </c>
      <c r="AJ72" s="43"/>
      <c r="AK72" s="10" t="e">
        <f>ROUNDDOWN(AJ72/AG209,2)</f>
        <v>#DIV/0!</v>
      </c>
    </row>
    <row r="73" spans="1:37" ht="30" hidden="1" customHeight="1" thickBot="1">
      <c r="A73" s="48">
        <f>職員配置!A73</f>
        <v>0</v>
      </c>
      <c r="B73" s="48">
        <f>職員配置!B73</f>
        <v>0</v>
      </c>
      <c r="C73" s="49" t="str">
        <f>IF(OR(職員配置!$D73="社会福祉士",職員配置!$D73="介護福祉士",職員配置!$D73="精神保健福祉士")=TRUE,"○","")</f>
        <v/>
      </c>
      <c r="D73" s="49" t="str">
        <f>IF(職員配置!$E73="常勤","○","")</f>
        <v/>
      </c>
      <c r="E73" s="49" t="str">
        <f>IF(職員配置!I73="","",IF(職員配置!$I73&gt;=3,"○",""))</f>
        <v/>
      </c>
      <c r="F73" s="49" t="str">
        <f>IF(職員配置!$F73="専従","○","")</f>
        <v/>
      </c>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9">
        <f t="shared" si="0"/>
        <v>0</v>
      </c>
      <c r="AJ73" s="43"/>
      <c r="AK73" s="10" t="e">
        <f>ROUNDDOWN(AJ73/AG209,2)</f>
        <v>#DIV/0!</v>
      </c>
    </row>
    <row r="74" spans="1:37" ht="30" hidden="1" customHeight="1" thickBot="1">
      <c r="A74" s="48">
        <f>職員配置!A74</f>
        <v>0</v>
      </c>
      <c r="B74" s="48">
        <f>職員配置!B74</f>
        <v>0</v>
      </c>
      <c r="C74" s="49" t="str">
        <f>IF(OR(職員配置!$D74="社会福祉士",職員配置!$D74="介護福祉士",職員配置!$D74="精神保健福祉士")=TRUE,"○","")</f>
        <v/>
      </c>
      <c r="D74" s="49" t="str">
        <f>IF(職員配置!$E74="常勤","○","")</f>
        <v/>
      </c>
      <c r="E74" s="49" t="str">
        <f>IF(職員配置!I74="","",IF(職員配置!$I74&gt;=3,"○",""))</f>
        <v/>
      </c>
      <c r="F74" s="49" t="str">
        <f>IF(職員配置!$F74="専従","○","")</f>
        <v/>
      </c>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9">
        <f t="shared" si="0"/>
        <v>0</v>
      </c>
      <c r="AJ74" s="43"/>
      <c r="AK74" s="10" t="e">
        <f>ROUNDDOWN(AJ74/AG209,2)</f>
        <v>#DIV/0!</v>
      </c>
    </row>
    <row r="75" spans="1:37" ht="30" hidden="1" customHeight="1" thickBot="1">
      <c r="A75" s="48">
        <f>職員配置!A75</f>
        <v>0</v>
      </c>
      <c r="B75" s="48">
        <f>職員配置!B75</f>
        <v>0</v>
      </c>
      <c r="C75" s="49" t="str">
        <f>IF(OR(職員配置!$D75="社会福祉士",職員配置!$D75="介護福祉士",職員配置!$D75="精神保健福祉士")=TRUE,"○","")</f>
        <v/>
      </c>
      <c r="D75" s="49" t="str">
        <f>IF(職員配置!$E75="常勤","○","")</f>
        <v/>
      </c>
      <c r="E75" s="49" t="str">
        <f>IF(職員配置!I75="","",IF(職員配置!$I75&gt;=3,"○",""))</f>
        <v/>
      </c>
      <c r="F75" s="49" t="str">
        <f>IF(職員配置!$F75="専従","○","")</f>
        <v/>
      </c>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9">
        <f t="shared" si="0"/>
        <v>0</v>
      </c>
      <c r="AJ75" s="43"/>
      <c r="AK75" s="10" t="e">
        <f>ROUNDDOWN(AJ75/AG209,2)</f>
        <v>#DIV/0!</v>
      </c>
    </row>
    <row r="76" spans="1:37" ht="30" hidden="1" customHeight="1" thickBot="1">
      <c r="A76" s="48">
        <f>職員配置!A76</f>
        <v>0</v>
      </c>
      <c r="B76" s="48">
        <f>職員配置!B76</f>
        <v>0</v>
      </c>
      <c r="C76" s="49" t="str">
        <f>IF(OR(職員配置!$D76="社会福祉士",職員配置!$D76="介護福祉士",職員配置!$D76="精神保健福祉士")=TRUE,"○","")</f>
        <v/>
      </c>
      <c r="D76" s="49" t="str">
        <f>IF(職員配置!$E76="常勤","○","")</f>
        <v/>
      </c>
      <c r="E76" s="49" t="str">
        <f>IF(職員配置!I76="","",IF(職員配置!$I76&gt;=3,"○",""))</f>
        <v/>
      </c>
      <c r="F76" s="49" t="str">
        <f>IF(職員配置!$F76="専従","○","")</f>
        <v/>
      </c>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9">
        <f t="shared" si="0"/>
        <v>0</v>
      </c>
      <c r="AJ76" s="43"/>
      <c r="AK76" s="10" t="e">
        <f>ROUNDDOWN(AJ76/AG209,2)</f>
        <v>#DIV/0!</v>
      </c>
    </row>
    <row r="77" spans="1:37" ht="30" hidden="1" customHeight="1" thickBot="1">
      <c r="A77" s="48">
        <f>職員配置!A77</f>
        <v>0</v>
      </c>
      <c r="B77" s="48">
        <f>職員配置!B77</f>
        <v>0</v>
      </c>
      <c r="C77" s="49" t="str">
        <f>IF(OR(職員配置!$D77="社会福祉士",職員配置!$D77="介護福祉士",職員配置!$D77="精神保健福祉士")=TRUE,"○","")</f>
        <v/>
      </c>
      <c r="D77" s="49" t="str">
        <f>IF(職員配置!$E77="常勤","○","")</f>
        <v/>
      </c>
      <c r="E77" s="49" t="str">
        <f>IF(職員配置!I77="","",IF(職員配置!$I77&gt;=3,"○",""))</f>
        <v/>
      </c>
      <c r="F77" s="49" t="str">
        <f>IF(職員配置!$F77="専従","○","")</f>
        <v/>
      </c>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9">
        <f t="shared" si="0"/>
        <v>0</v>
      </c>
      <c r="AJ77" s="43"/>
      <c r="AK77" s="10" t="e">
        <f>ROUNDDOWN(AJ77/AG209,2)</f>
        <v>#DIV/0!</v>
      </c>
    </row>
    <row r="78" spans="1:37" ht="30" hidden="1" customHeight="1" thickBot="1">
      <c r="A78" s="48">
        <f>職員配置!A78</f>
        <v>0</v>
      </c>
      <c r="B78" s="48">
        <f>職員配置!B78</f>
        <v>0</v>
      </c>
      <c r="C78" s="49" t="str">
        <f>IF(OR(職員配置!$D78="社会福祉士",職員配置!$D78="介護福祉士",職員配置!$D78="精神保健福祉士")=TRUE,"○","")</f>
        <v/>
      </c>
      <c r="D78" s="49" t="str">
        <f>IF(職員配置!$E78="常勤","○","")</f>
        <v/>
      </c>
      <c r="E78" s="49" t="str">
        <f>IF(職員配置!I78="","",IF(職員配置!$I78&gt;=3,"○",""))</f>
        <v/>
      </c>
      <c r="F78" s="49" t="str">
        <f>IF(職員配置!$F78="専従","○","")</f>
        <v/>
      </c>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9">
        <f t="shared" si="0"/>
        <v>0</v>
      </c>
      <c r="AJ78" s="43"/>
      <c r="AK78" s="10" t="e">
        <f>ROUNDDOWN(AJ78/AG209,2)</f>
        <v>#DIV/0!</v>
      </c>
    </row>
    <row r="79" spans="1:37" ht="30" hidden="1" customHeight="1" thickBot="1">
      <c r="A79" s="48">
        <f>職員配置!A79</f>
        <v>0</v>
      </c>
      <c r="B79" s="48">
        <f>職員配置!B79</f>
        <v>0</v>
      </c>
      <c r="C79" s="49" t="str">
        <f>IF(OR(職員配置!$D79="社会福祉士",職員配置!$D79="介護福祉士",職員配置!$D79="精神保健福祉士")=TRUE,"○","")</f>
        <v/>
      </c>
      <c r="D79" s="49" t="str">
        <f>IF(職員配置!$E79="常勤","○","")</f>
        <v/>
      </c>
      <c r="E79" s="49" t="str">
        <f>IF(職員配置!I79="","",IF(職員配置!$I79&gt;=3,"○",""))</f>
        <v/>
      </c>
      <c r="F79" s="49" t="str">
        <f>IF(職員配置!$F79="専従","○","")</f>
        <v/>
      </c>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9">
        <f t="shared" si="0"/>
        <v>0</v>
      </c>
      <c r="AJ79" s="43"/>
      <c r="AK79" s="10" t="e">
        <f>ROUNDDOWN(AJ79/AG209,2)</f>
        <v>#DIV/0!</v>
      </c>
    </row>
    <row r="80" spans="1:37" ht="30" hidden="1" customHeight="1" thickBot="1">
      <c r="A80" s="48">
        <f>職員配置!A80</f>
        <v>0</v>
      </c>
      <c r="B80" s="48">
        <f>職員配置!B80</f>
        <v>0</v>
      </c>
      <c r="C80" s="49" t="str">
        <f>IF(OR(職員配置!$D80="社会福祉士",職員配置!$D80="介護福祉士",職員配置!$D80="精神保健福祉士")=TRUE,"○","")</f>
        <v/>
      </c>
      <c r="D80" s="49" t="str">
        <f>IF(職員配置!$E80="常勤","○","")</f>
        <v/>
      </c>
      <c r="E80" s="49" t="str">
        <f>IF(職員配置!I80="","",IF(職員配置!$I80&gt;=3,"○",""))</f>
        <v/>
      </c>
      <c r="F80" s="49" t="str">
        <f>IF(職員配置!$F80="専従","○","")</f>
        <v/>
      </c>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9">
        <f t="shared" si="0"/>
        <v>0</v>
      </c>
      <c r="AJ80" s="43"/>
      <c r="AK80" s="10" t="e">
        <f>ROUNDDOWN(AJ80/AG209,2)</f>
        <v>#DIV/0!</v>
      </c>
    </row>
    <row r="81" spans="1:37" ht="30" hidden="1" customHeight="1" thickBot="1">
      <c r="A81" s="48">
        <f>職員配置!A81</f>
        <v>0</v>
      </c>
      <c r="B81" s="48">
        <f>職員配置!B81</f>
        <v>0</v>
      </c>
      <c r="C81" s="49" t="str">
        <f>IF(OR(職員配置!$D81="社会福祉士",職員配置!$D81="介護福祉士",職員配置!$D81="精神保健福祉士")=TRUE,"○","")</f>
        <v/>
      </c>
      <c r="D81" s="49" t="str">
        <f>IF(職員配置!$E81="常勤","○","")</f>
        <v/>
      </c>
      <c r="E81" s="49" t="str">
        <f>IF(職員配置!I81="","",IF(職員配置!$I81&gt;=3,"○",""))</f>
        <v/>
      </c>
      <c r="F81" s="49" t="str">
        <f>IF(職員配置!$F81="専従","○","")</f>
        <v/>
      </c>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9">
        <f t="shared" si="0"/>
        <v>0</v>
      </c>
      <c r="AJ81" s="43"/>
      <c r="AK81" s="10" t="e">
        <f>ROUNDDOWN(AJ81/AG209,2)</f>
        <v>#DIV/0!</v>
      </c>
    </row>
    <row r="82" spans="1:37" ht="30" hidden="1" customHeight="1" thickBot="1">
      <c r="A82" s="48">
        <f>職員配置!A82</f>
        <v>0</v>
      </c>
      <c r="B82" s="48">
        <f>職員配置!B82</f>
        <v>0</v>
      </c>
      <c r="C82" s="49" t="str">
        <f>IF(OR(職員配置!$D82="社会福祉士",職員配置!$D82="介護福祉士",職員配置!$D82="精神保健福祉士")=TRUE,"○","")</f>
        <v/>
      </c>
      <c r="D82" s="49" t="str">
        <f>IF(職員配置!$E82="常勤","○","")</f>
        <v/>
      </c>
      <c r="E82" s="49" t="str">
        <f>IF(職員配置!I82="","",IF(職員配置!$I82&gt;=3,"○",""))</f>
        <v/>
      </c>
      <c r="F82" s="49" t="str">
        <f>IF(職員配置!$F82="専従","○","")</f>
        <v/>
      </c>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9">
        <f t="shared" si="0"/>
        <v>0</v>
      </c>
      <c r="AJ82" s="43"/>
      <c r="AK82" s="10" t="e">
        <f>ROUNDDOWN(AJ82/AG209,2)</f>
        <v>#DIV/0!</v>
      </c>
    </row>
    <row r="83" spans="1:37" ht="30" hidden="1" customHeight="1" thickBot="1">
      <c r="A83" s="48">
        <f>職員配置!A83</f>
        <v>0</v>
      </c>
      <c r="B83" s="48">
        <f>職員配置!B83</f>
        <v>0</v>
      </c>
      <c r="C83" s="49" t="str">
        <f>IF(OR(職員配置!$D83="社会福祉士",職員配置!$D83="介護福祉士",職員配置!$D83="精神保健福祉士")=TRUE,"○","")</f>
        <v/>
      </c>
      <c r="D83" s="49" t="str">
        <f>IF(職員配置!$E83="常勤","○","")</f>
        <v/>
      </c>
      <c r="E83" s="49" t="str">
        <f>IF(職員配置!I83="","",IF(職員配置!$I83&gt;=3,"○",""))</f>
        <v/>
      </c>
      <c r="F83" s="49" t="str">
        <f>IF(職員配置!$F83="専従","○","")</f>
        <v/>
      </c>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9">
        <f t="shared" si="0"/>
        <v>0</v>
      </c>
      <c r="AJ83" s="43"/>
      <c r="AK83" s="10" t="e">
        <f>ROUNDDOWN(AJ83/AG209,2)</f>
        <v>#DIV/0!</v>
      </c>
    </row>
    <row r="84" spans="1:37" ht="30" hidden="1" customHeight="1" thickBot="1">
      <c r="A84" s="48">
        <f>職員配置!A84</f>
        <v>0</v>
      </c>
      <c r="B84" s="48">
        <f>職員配置!B84</f>
        <v>0</v>
      </c>
      <c r="C84" s="49" t="str">
        <f>IF(OR(職員配置!$D84="社会福祉士",職員配置!$D84="介護福祉士",職員配置!$D84="精神保健福祉士")=TRUE,"○","")</f>
        <v/>
      </c>
      <c r="D84" s="49" t="str">
        <f>IF(職員配置!$E84="常勤","○","")</f>
        <v/>
      </c>
      <c r="E84" s="49" t="str">
        <f>IF(職員配置!I84="","",IF(職員配置!$I84&gt;=3,"○",""))</f>
        <v/>
      </c>
      <c r="F84" s="49" t="str">
        <f>IF(職員配置!$F84="専従","○","")</f>
        <v/>
      </c>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9">
        <f t="shared" si="0"/>
        <v>0</v>
      </c>
      <c r="AJ84" s="43"/>
      <c r="AK84" s="10" t="e">
        <f>ROUNDDOWN(AJ84/AG209,2)</f>
        <v>#DIV/0!</v>
      </c>
    </row>
    <row r="85" spans="1:37" ht="30" hidden="1" customHeight="1" thickBot="1">
      <c r="A85" s="48">
        <f>職員配置!A85</f>
        <v>0</v>
      </c>
      <c r="B85" s="48">
        <f>職員配置!B85</f>
        <v>0</v>
      </c>
      <c r="C85" s="49" t="str">
        <f>IF(OR(職員配置!$D85="社会福祉士",職員配置!$D85="介護福祉士",職員配置!$D85="精神保健福祉士")=TRUE,"○","")</f>
        <v/>
      </c>
      <c r="D85" s="49" t="str">
        <f>IF(職員配置!$E85="常勤","○","")</f>
        <v/>
      </c>
      <c r="E85" s="49" t="str">
        <f>IF(職員配置!I85="","",IF(職員配置!$I85&gt;=3,"○",""))</f>
        <v/>
      </c>
      <c r="F85" s="49" t="str">
        <f>IF(職員配置!$F85="専従","○","")</f>
        <v/>
      </c>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9">
        <f t="shared" si="0"/>
        <v>0</v>
      </c>
      <c r="AJ85" s="43"/>
      <c r="AK85" s="10" t="e">
        <f>ROUNDDOWN(AJ85/AG209,2)</f>
        <v>#DIV/0!</v>
      </c>
    </row>
    <row r="86" spans="1:37" ht="30" hidden="1" customHeight="1" thickBot="1">
      <c r="A86" s="48">
        <f>職員配置!A86</f>
        <v>0</v>
      </c>
      <c r="B86" s="48">
        <f>職員配置!B86</f>
        <v>0</v>
      </c>
      <c r="C86" s="49" t="str">
        <f>IF(OR(職員配置!$D86="社会福祉士",職員配置!$D86="介護福祉士",職員配置!$D86="精神保健福祉士")=TRUE,"○","")</f>
        <v/>
      </c>
      <c r="D86" s="49" t="str">
        <f>IF(職員配置!$E86="常勤","○","")</f>
        <v/>
      </c>
      <c r="E86" s="49" t="str">
        <f>IF(職員配置!I86="","",IF(職員配置!$I86&gt;=3,"○",""))</f>
        <v/>
      </c>
      <c r="F86" s="49" t="str">
        <f>IF(職員配置!$F86="専従","○","")</f>
        <v/>
      </c>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9">
        <f t="shared" si="0"/>
        <v>0</v>
      </c>
      <c r="AJ86" s="43"/>
      <c r="AK86" s="10" t="e">
        <f>ROUNDDOWN(AJ86/AG209,2)</f>
        <v>#DIV/0!</v>
      </c>
    </row>
    <row r="87" spans="1:37" ht="30" hidden="1" customHeight="1" thickBot="1">
      <c r="A87" s="48">
        <f>職員配置!A87</f>
        <v>0</v>
      </c>
      <c r="B87" s="48">
        <f>職員配置!B87</f>
        <v>0</v>
      </c>
      <c r="C87" s="49" t="str">
        <f>IF(OR(職員配置!$D87="社会福祉士",職員配置!$D87="介護福祉士",職員配置!$D87="精神保健福祉士")=TRUE,"○","")</f>
        <v/>
      </c>
      <c r="D87" s="49" t="str">
        <f>IF(職員配置!$E87="常勤","○","")</f>
        <v/>
      </c>
      <c r="E87" s="49" t="str">
        <f>IF(職員配置!I87="","",IF(職員配置!$I87&gt;=3,"○",""))</f>
        <v/>
      </c>
      <c r="F87" s="49" t="str">
        <f>IF(職員配置!$F87="専従","○","")</f>
        <v/>
      </c>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9">
        <f t="shared" si="0"/>
        <v>0</v>
      </c>
      <c r="AJ87" s="43"/>
      <c r="AK87" s="10" t="e">
        <f>ROUNDDOWN(AJ87/AG209,2)</f>
        <v>#DIV/0!</v>
      </c>
    </row>
    <row r="88" spans="1:37" ht="30" hidden="1" customHeight="1" thickBot="1">
      <c r="A88" s="48">
        <f>職員配置!A88</f>
        <v>0</v>
      </c>
      <c r="B88" s="48">
        <f>職員配置!B88</f>
        <v>0</v>
      </c>
      <c r="C88" s="49" t="str">
        <f>IF(OR(職員配置!$D88="社会福祉士",職員配置!$D88="介護福祉士",職員配置!$D88="精神保健福祉士")=TRUE,"○","")</f>
        <v/>
      </c>
      <c r="D88" s="49" t="str">
        <f>IF(職員配置!$E88="常勤","○","")</f>
        <v/>
      </c>
      <c r="E88" s="49" t="str">
        <f>IF(職員配置!I88="","",IF(職員配置!$I88&gt;=3,"○",""))</f>
        <v/>
      </c>
      <c r="F88" s="49" t="str">
        <f>IF(職員配置!$F88="専従","○","")</f>
        <v/>
      </c>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9">
        <f t="shared" si="0"/>
        <v>0</v>
      </c>
      <c r="AJ88" s="43"/>
      <c r="AK88" s="10" t="e">
        <f>ROUNDDOWN(AJ88/AG209,2)</f>
        <v>#DIV/0!</v>
      </c>
    </row>
    <row r="89" spans="1:37" ht="30" hidden="1" customHeight="1" thickBot="1">
      <c r="A89" s="48">
        <f>職員配置!A89</f>
        <v>0</v>
      </c>
      <c r="B89" s="48">
        <f>職員配置!B89</f>
        <v>0</v>
      </c>
      <c r="C89" s="49" t="str">
        <f>IF(OR(職員配置!$D89="社会福祉士",職員配置!$D89="介護福祉士",職員配置!$D89="精神保健福祉士")=TRUE,"○","")</f>
        <v/>
      </c>
      <c r="D89" s="49" t="str">
        <f>IF(職員配置!$E89="常勤","○","")</f>
        <v/>
      </c>
      <c r="E89" s="49" t="str">
        <f>IF(職員配置!I89="","",IF(職員配置!$I89&gt;=3,"○",""))</f>
        <v/>
      </c>
      <c r="F89" s="49" t="str">
        <f>IF(職員配置!$F89="専従","○","")</f>
        <v/>
      </c>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9">
        <f t="shared" si="0"/>
        <v>0</v>
      </c>
      <c r="AJ89" s="43"/>
      <c r="AK89" s="10" t="e">
        <f>ROUNDDOWN(AJ89/AG209,2)</f>
        <v>#DIV/0!</v>
      </c>
    </row>
    <row r="90" spans="1:37" ht="30" hidden="1" customHeight="1" thickBot="1">
      <c r="A90" s="48">
        <f>職員配置!A90</f>
        <v>0</v>
      </c>
      <c r="B90" s="48">
        <f>職員配置!B90</f>
        <v>0</v>
      </c>
      <c r="C90" s="49" t="str">
        <f>IF(OR(職員配置!$D90="社会福祉士",職員配置!$D90="介護福祉士",職員配置!$D90="精神保健福祉士")=TRUE,"○","")</f>
        <v/>
      </c>
      <c r="D90" s="49" t="str">
        <f>IF(職員配置!$E90="常勤","○","")</f>
        <v/>
      </c>
      <c r="E90" s="49" t="str">
        <f>IF(職員配置!I90="","",IF(職員配置!$I90&gt;=3,"○",""))</f>
        <v/>
      </c>
      <c r="F90" s="49" t="str">
        <f>IF(職員配置!$F90="専従","○","")</f>
        <v/>
      </c>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9">
        <f t="shared" si="0"/>
        <v>0</v>
      </c>
      <c r="AJ90" s="43"/>
      <c r="AK90" s="10" t="e">
        <f>ROUNDDOWN(AJ90/AG209,2)</f>
        <v>#DIV/0!</v>
      </c>
    </row>
    <row r="91" spans="1:37" ht="30" hidden="1" customHeight="1" thickBot="1">
      <c r="A91" s="48">
        <f>職員配置!A91</f>
        <v>0</v>
      </c>
      <c r="B91" s="48">
        <f>職員配置!B91</f>
        <v>0</v>
      </c>
      <c r="C91" s="49" t="str">
        <f>IF(OR(職員配置!$D91="社会福祉士",職員配置!$D91="介護福祉士",職員配置!$D91="精神保健福祉士")=TRUE,"○","")</f>
        <v/>
      </c>
      <c r="D91" s="49" t="str">
        <f>IF(職員配置!$E91="常勤","○","")</f>
        <v/>
      </c>
      <c r="E91" s="49" t="str">
        <f>IF(職員配置!I91="","",IF(職員配置!$I91&gt;=3,"○",""))</f>
        <v/>
      </c>
      <c r="F91" s="49" t="str">
        <f>IF(職員配置!$F91="専従","○","")</f>
        <v/>
      </c>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9">
        <f t="shared" si="0"/>
        <v>0</v>
      </c>
      <c r="AJ91" s="43"/>
      <c r="AK91" s="10" t="e">
        <f>ROUNDDOWN(AJ91/AG209,2)</f>
        <v>#DIV/0!</v>
      </c>
    </row>
    <row r="92" spans="1:37" ht="30" hidden="1" customHeight="1" thickBot="1">
      <c r="A92" s="48">
        <f>職員配置!A92</f>
        <v>0</v>
      </c>
      <c r="B92" s="48">
        <f>職員配置!B92</f>
        <v>0</v>
      </c>
      <c r="C92" s="49" t="str">
        <f>IF(OR(職員配置!$D92="社会福祉士",職員配置!$D92="介護福祉士",職員配置!$D92="精神保健福祉士")=TRUE,"○","")</f>
        <v/>
      </c>
      <c r="D92" s="49" t="str">
        <f>IF(職員配置!$E92="常勤","○","")</f>
        <v/>
      </c>
      <c r="E92" s="49" t="str">
        <f>IF(職員配置!I92="","",IF(職員配置!$I92&gt;=3,"○",""))</f>
        <v/>
      </c>
      <c r="F92" s="49" t="str">
        <f>IF(職員配置!$F92="専従","○","")</f>
        <v/>
      </c>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9">
        <f t="shared" si="0"/>
        <v>0</v>
      </c>
      <c r="AJ92" s="43"/>
      <c r="AK92" s="10" t="e">
        <f>ROUNDDOWN(AJ92/AG209,2)</f>
        <v>#DIV/0!</v>
      </c>
    </row>
    <row r="93" spans="1:37" ht="30" hidden="1" customHeight="1" thickBot="1">
      <c r="A93" s="48">
        <f>職員配置!A93</f>
        <v>0</v>
      </c>
      <c r="B93" s="48">
        <f>職員配置!B93</f>
        <v>0</v>
      </c>
      <c r="C93" s="49" t="str">
        <f>IF(OR(職員配置!$D93="社会福祉士",職員配置!$D93="介護福祉士",職員配置!$D93="精神保健福祉士")=TRUE,"○","")</f>
        <v/>
      </c>
      <c r="D93" s="49" t="str">
        <f>IF(職員配置!$E93="常勤","○","")</f>
        <v/>
      </c>
      <c r="E93" s="49" t="str">
        <f>IF(職員配置!I93="","",IF(職員配置!$I93&gt;=3,"○",""))</f>
        <v/>
      </c>
      <c r="F93" s="49" t="str">
        <f>IF(職員配置!$F93="専従","○","")</f>
        <v/>
      </c>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9">
        <f t="shared" si="0"/>
        <v>0</v>
      </c>
      <c r="AJ93" s="43"/>
      <c r="AK93" s="10" t="e">
        <f>ROUNDDOWN(AJ93/AG209,2)</f>
        <v>#DIV/0!</v>
      </c>
    </row>
    <row r="94" spans="1:37" ht="30" hidden="1" customHeight="1" thickBot="1">
      <c r="A94" s="48">
        <f>職員配置!A94</f>
        <v>0</v>
      </c>
      <c r="B94" s="48">
        <f>職員配置!B94</f>
        <v>0</v>
      </c>
      <c r="C94" s="49" t="str">
        <f>IF(OR(職員配置!$D94="社会福祉士",職員配置!$D94="介護福祉士",職員配置!$D94="精神保健福祉士")=TRUE,"○","")</f>
        <v/>
      </c>
      <c r="D94" s="49" t="str">
        <f>IF(職員配置!$E94="常勤","○","")</f>
        <v/>
      </c>
      <c r="E94" s="49" t="str">
        <f>IF(職員配置!I94="","",IF(職員配置!$I94&gt;=3,"○",""))</f>
        <v/>
      </c>
      <c r="F94" s="49" t="str">
        <f>IF(職員配置!$F94="専従","○","")</f>
        <v/>
      </c>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9">
        <f t="shared" si="0"/>
        <v>0</v>
      </c>
      <c r="AJ94" s="43"/>
      <c r="AK94" s="10" t="e">
        <f>ROUNDDOWN(AJ94/AG209,2)</f>
        <v>#DIV/0!</v>
      </c>
    </row>
    <row r="95" spans="1:37" ht="30" hidden="1" customHeight="1" thickBot="1">
      <c r="A95" s="48">
        <f>職員配置!A95</f>
        <v>0</v>
      </c>
      <c r="B95" s="48">
        <f>職員配置!B95</f>
        <v>0</v>
      </c>
      <c r="C95" s="49" t="str">
        <f>IF(OR(職員配置!$D95="社会福祉士",職員配置!$D95="介護福祉士",職員配置!$D95="精神保健福祉士")=TRUE,"○","")</f>
        <v/>
      </c>
      <c r="D95" s="49" t="str">
        <f>IF(職員配置!$E95="常勤","○","")</f>
        <v/>
      </c>
      <c r="E95" s="49" t="str">
        <f>IF(職員配置!I95="","",IF(職員配置!$I95&gt;=3,"○",""))</f>
        <v/>
      </c>
      <c r="F95" s="49" t="str">
        <f>IF(職員配置!$F95="専従","○","")</f>
        <v/>
      </c>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9">
        <f t="shared" si="0"/>
        <v>0</v>
      </c>
      <c r="AJ95" s="43"/>
      <c r="AK95" s="10" t="e">
        <f>ROUNDDOWN(AJ95/AG209,2)</f>
        <v>#DIV/0!</v>
      </c>
    </row>
    <row r="96" spans="1:37" ht="30" hidden="1" customHeight="1" thickBot="1">
      <c r="A96" s="48">
        <f>職員配置!A96</f>
        <v>0</v>
      </c>
      <c r="B96" s="48">
        <f>職員配置!B96</f>
        <v>0</v>
      </c>
      <c r="C96" s="49" t="str">
        <f>IF(OR(職員配置!$D96="社会福祉士",職員配置!$D96="介護福祉士",職員配置!$D96="精神保健福祉士")=TRUE,"○","")</f>
        <v/>
      </c>
      <c r="D96" s="49" t="str">
        <f>IF(職員配置!$E96="常勤","○","")</f>
        <v/>
      </c>
      <c r="E96" s="49" t="str">
        <f>IF(職員配置!I96="","",IF(職員配置!$I96&gt;=3,"○",""))</f>
        <v/>
      </c>
      <c r="F96" s="49" t="str">
        <f>IF(職員配置!$F96="専従","○","")</f>
        <v/>
      </c>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9">
        <f t="shared" si="0"/>
        <v>0</v>
      </c>
      <c r="AJ96" s="43"/>
      <c r="AK96" s="10" t="e">
        <f>ROUNDDOWN(AJ96/AG209,2)</f>
        <v>#DIV/0!</v>
      </c>
    </row>
    <row r="97" spans="1:37" ht="30" hidden="1" customHeight="1" thickBot="1">
      <c r="A97" s="48">
        <f>職員配置!A97</f>
        <v>0</v>
      </c>
      <c r="B97" s="48">
        <f>職員配置!B97</f>
        <v>0</v>
      </c>
      <c r="C97" s="49" t="str">
        <f>IF(OR(職員配置!$D97="社会福祉士",職員配置!$D97="介護福祉士",職員配置!$D97="精神保健福祉士")=TRUE,"○","")</f>
        <v/>
      </c>
      <c r="D97" s="49" t="str">
        <f>IF(職員配置!$E97="常勤","○","")</f>
        <v/>
      </c>
      <c r="E97" s="49" t="str">
        <f>IF(職員配置!I97="","",IF(職員配置!$I97&gt;=3,"○",""))</f>
        <v/>
      </c>
      <c r="F97" s="49" t="str">
        <f>IF(職員配置!$F97="専従","○","")</f>
        <v/>
      </c>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9">
        <f t="shared" si="0"/>
        <v>0</v>
      </c>
      <c r="AJ97" s="43"/>
      <c r="AK97" s="10" t="e">
        <f>ROUNDDOWN(AJ97/AG209,2)</f>
        <v>#DIV/0!</v>
      </c>
    </row>
    <row r="98" spans="1:37" ht="30" hidden="1" customHeight="1" thickBot="1">
      <c r="A98" s="48">
        <f>職員配置!A98</f>
        <v>0</v>
      </c>
      <c r="B98" s="48">
        <f>職員配置!B98</f>
        <v>0</v>
      </c>
      <c r="C98" s="49" t="str">
        <f>IF(OR(職員配置!$D98="社会福祉士",職員配置!$D98="介護福祉士",職員配置!$D98="精神保健福祉士")=TRUE,"○","")</f>
        <v/>
      </c>
      <c r="D98" s="49" t="str">
        <f>IF(職員配置!$E98="常勤","○","")</f>
        <v/>
      </c>
      <c r="E98" s="49" t="str">
        <f>IF(職員配置!I98="","",IF(職員配置!$I98&gt;=3,"○",""))</f>
        <v/>
      </c>
      <c r="F98" s="49" t="str">
        <f>IF(職員配置!$F98="専従","○","")</f>
        <v/>
      </c>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9">
        <f t="shared" si="0"/>
        <v>0</v>
      </c>
      <c r="AJ98" s="43"/>
      <c r="AK98" s="10" t="e">
        <f>ROUNDDOWN(AJ98/AG209,2)</f>
        <v>#DIV/0!</v>
      </c>
    </row>
    <row r="99" spans="1:37" ht="30" hidden="1" customHeight="1" thickBot="1">
      <c r="A99" s="48">
        <f>職員配置!A99</f>
        <v>0</v>
      </c>
      <c r="B99" s="48">
        <f>職員配置!B99</f>
        <v>0</v>
      </c>
      <c r="C99" s="49" t="str">
        <f>IF(OR(職員配置!$D99="社会福祉士",職員配置!$D99="介護福祉士",職員配置!$D99="精神保健福祉士")=TRUE,"○","")</f>
        <v/>
      </c>
      <c r="D99" s="49" t="str">
        <f>IF(職員配置!$E99="常勤","○","")</f>
        <v/>
      </c>
      <c r="E99" s="49" t="str">
        <f>IF(職員配置!I99="","",IF(職員配置!$I99&gt;=3,"○",""))</f>
        <v/>
      </c>
      <c r="F99" s="49" t="str">
        <f>IF(職員配置!$F99="専従","○","")</f>
        <v/>
      </c>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9">
        <f t="shared" si="0"/>
        <v>0</v>
      </c>
      <c r="AJ99" s="43"/>
      <c r="AK99" s="10" t="e">
        <f>ROUNDDOWN(AJ99/AG209,2)</f>
        <v>#DIV/0!</v>
      </c>
    </row>
    <row r="100" spans="1:37" ht="30" hidden="1" customHeight="1" thickBot="1">
      <c r="A100" s="48">
        <f>職員配置!A100</f>
        <v>0</v>
      </c>
      <c r="B100" s="48">
        <f>職員配置!B100</f>
        <v>0</v>
      </c>
      <c r="C100" s="49" t="str">
        <f>IF(OR(職員配置!$D100="社会福祉士",職員配置!$D100="介護福祉士",職員配置!$D100="精神保健福祉士")=TRUE,"○","")</f>
        <v/>
      </c>
      <c r="D100" s="49" t="str">
        <f>IF(職員配置!$E100="常勤","○","")</f>
        <v/>
      </c>
      <c r="E100" s="49" t="str">
        <f>IF(職員配置!I100="","",IF(職員配置!$I100&gt;=3,"○",""))</f>
        <v/>
      </c>
      <c r="F100" s="49" t="str">
        <f>IF(職員配置!$F100="専従","○","")</f>
        <v/>
      </c>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9">
        <f t="shared" si="0"/>
        <v>0</v>
      </c>
      <c r="AJ100" s="43"/>
      <c r="AK100" s="10" t="e">
        <f>ROUNDDOWN(AJ100/AG209,2)</f>
        <v>#DIV/0!</v>
      </c>
    </row>
    <row r="101" spans="1:37" ht="30" hidden="1" customHeight="1" thickBot="1">
      <c r="A101" s="48">
        <f>職員配置!A101</f>
        <v>0</v>
      </c>
      <c r="B101" s="48">
        <f>職員配置!B101</f>
        <v>0</v>
      </c>
      <c r="C101" s="49" t="str">
        <f>IF(OR(職員配置!$D101="社会福祉士",職員配置!$D101="介護福祉士",職員配置!$D101="精神保健福祉士")=TRUE,"○","")</f>
        <v/>
      </c>
      <c r="D101" s="49" t="str">
        <f>IF(職員配置!$E101="常勤","○","")</f>
        <v/>
      </c>
      <c r="E101" s="49" t="str">
        <f>IF(職員配置!I101="","",IF(職員配置!$I101&gt;=3,"○",""))</f>
        <v/>
      </c>
      <c r="F101" s="49" t="str">
        <f>IF(職員配置!$F101="専従","○","")</f>
        <v/>
      </c>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9">
        <f t="shared" si="0"/>
        <v>0</v>
      </c>
      <c r="AJ101" s="43"/>
      <c r="AK101" s="10" t="e">
        <f>ROUNDDOWN(AJ101/AG209,2)</f>
        <v>#DIV/0!</v>
      </c>
    </row>
    <row r="102" spans="1:37" ht="30" hidden="1" customHeight="1" thickBot="1">
      <c r="A102" s="48">
        <f>職員配置!A102</f>
        <v>0</v>
      </c>
      <c r="B102" s="48">
        <f>職員配置!B102</f>
        <v>0</v>
      </c>
      <c r="C102" s="49" t="str">
        <f>IF(OR(職員配置!$D102="社会福祉士",職員配置!$D102="介護福祉士",職員配置!$D102="精神保健福祉士")=TRUE,"○","")</f>
        <v/>
      </c>
      <c r="D102" s="49" t="str">
        <f>IF(職員配置!$E102="常勤","○","")</f>
        <v/>
      </c>
      <c r="E102" s="49" t="str">
        <f>IF(職員配置!I102="","",IF(職員配置!$I102&gt;=3,"○",""))</f>
        <v/>
      </c>
      <c r="F102" s="49" t="str">
        <f>IF(職員配置!$F102="専従","○","")</f>
        <v/>
      </c>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9">
        <f t="shared" si="0"/>
        <v>0</v>
      </c>
      <c r="AJ102" s="43"/>
      <c r="AK102" s="10" t="e">
        <f>ROUNDDOWN(AJ102/AG209,2)</f>
        <v>#DIV/0!</v>
      </c>
    </row>
    <row r="103" spans="1:37" ht="30" hidden="1" customHeight="1" thickBot="1">
      <c r="A103" s="48">
        <f>職員配置!A103</f>
        <v>0</v>
      </c>
      <c r="B103" s="48">
        <f>職員配置!B103</f>
        <v>0</v>
      </c>
      <c r="C103" s="49" t="str">
        <f>IF(OR(職員配置!$D103="社会福祉士",職員配置!$D103="介護福祉士",職員配置!$D103="精神保健福祉士")=TRUE,"○","")</f>
        <v/>
      </c>
      <c r="D103" s="49" t="str">
        <f>IF(職員配置!$E103="常勤","○","")</f>
        <v/>
      </c>
      <c r="E103" s="49" t="str">
        <f>IF(職員配置!I103="","",IF(職員配置!$I103&gt;=3,"○",""))</f>
        <v/>
      </c>
      <c r="F103" s="49" t="str">
        <f>IF(職員配置!$F103="専従","○","")</f>
        <v/>
      </c>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9">
        <f t="shared" si="0"/>
        <v>0</v>
      </c>
      <c r="AJ103" s="43"/>
      <c r="AK103" s="10" t="e">
        <f>ROUNDDOWN(AJ103/AG209,2)</f>
        <v>#DIV/0!</v>
      </c>
    </row>
    <row r="104" spans="1:37" ht="30" hidden="1" customHeight="1" thickBot="1">
      <c r="A104" s="48">
        <f>職員配置!A104</f>
        <v>0</v>
      </c>
      <c r="B104" s="48">
        <f>職員配置!B104</f>
        <v>0</v>
      </c>
      <c r="C104" s="49" t="str">
        <f>IF(OR(職員配置!$D104="社会福祉士",職員配置!$D104="介護福祉士",職員配置!$D104="精神保健福祉士")=TRUE,"○","")</f>
        <v/>
      </c>
      <c r="D104" s="49" t="str">
        <f>IF(職員配置!$E104="常勤","○","")</f>
        <v/>
      </c>
      <c r="E104" s="49" t="str">
        <f>IF(職員配置!I104="","",IF(職員配置!$I104&gt;=3,"○",""))</f>
        <v/>
      </c>
      <c r="F104" s="49" t="str">
        <f>IF(職員配置!$F104="専従","○","")</f>
        <v/>
      </c>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9">
        <f t="shared" si="0"/>
        <v>0</v>
      </c>
      <c r="AJ104" s="43"/>
      <c r="AK104" s="10" t="e">
        <f>ROUNDDOWN(AJ104/AG209,2)</f>
        <v>#DIV/0!</v>
      </c>
    </row>
    <row r="105" spans="1:37" ht="30" hidden="1" customHeight="1" thickBot="1">
      <c r="A105" s="48">
        <f>職員配置!A105</f>
        <v>0</v>
      </c>
      <c r="B105" s="48">
        <f>職員配置!B105</f>
        <v>0</v>
      </c>
      <c r="C105" s="49" t="str">
        <f>IF(OR(職員配置!$D105="社会福祉士",職員配置!$D105="介護福祉士",職員配置!$D105="精神保健福祉士")=TRUE,"○","")</f>
        <v/>
      </c>
      <c r="D105" s="49" t="str">
        <f>IF(職員配置!$E105="常勤","○","")</f>
        <v/>
      </c>
      <c r="E105" s="49" t="str">
        <f>IF(職員配置!I105="","",IF(職員配置!$I105&gt;=3,"○",""))</f>
        <v/>
      </c>
      <c r="F105" s="49" t="str">
        <f>IF(職員配置!$F105="専従","○","")</f>
        <v/>
      </c>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9">
        <f t="shared" si="0"/>
        <v>0</v>
      </c>
      <c r="AJ105" s="43"/>
      <c r="AK105" s="10" t="e">
        <f>ROUNDDOWN(AJ105/AG209,2)</f>
        <v>#DIV/0!</v>
      </c>
    </row>
    <row r="106" spans="1:37" ht="30" hidden="1" customHeight="1" thickBot="1">
      <c r="A106" s="48">
        <f>職員配置!A106</f>
        <v>0</v>
      </c>
      <c r="B106" s="48">
        <f>職員配置!B106</f>
        <v>0</v>
      </c>
      <c r="C106" s="49" t="str">
        <f>IF(OR(職員配置!$D106="社会福祉士",職員配置!$D106="介護福祉士",職員配置!$D106="精神保健福祉士")=TRUE,"○","")</f>
        <v/>
      </c>
      <c r="D106" s="49" t="str">
        <f>IF(職員配置!$E106="常勤","○","")</f>
        <v/>
      </c>
      <c r="E106" s="49" t="str">
        <f>IF(職員配置!I106="","",IF(職員配置!$I106&gt;=3,"○",""))</f>
        <v/>
      </c>
      <c r="F106" s="49" t="str">
        <f>IF(職員配置!$F106="専従","○","")</f>
        <v/>
      </c>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9">
        <f t="shared" si="0"/>
        <v>0</v>
      </c>
      <c r="AJ106" s="43"/>
      <c r="AK106" s="10" t="e">
        <f>ROUNDDOWN(AJ106/AG209,2)</f>
        <v>#DIV/0!</v>
      </c>
    </row>
    <row r="107" spans="1:37" ht="30" hidden="1" customHeight="1" thickBot="1">
      <c r="A107" s="48">
        <f>職員配置!A107</f>
        <v>0</v>
      </c>
      <c r="B107" s="48">
        <f>職員配置!B107</f>
        <v>0</v>
      </c>
      <c r="C107" s="49" t="str">
        <f>IF(OR(職員配置!$D107="社会福祉士",職員配置!$D107="介護福祉士",職員配置!$D107="精神保健福祉士")=TRUE,"○","")</f>
        <v/>
      </c>
      <c r="D107" s="49" t="str">
        <f>IF(職員配置!$E107="常勤","○","")</f>
        <v/>
      </c>
      <c r="E107" s="49" t="str">
        <f>IF(職員配置!I107="","",IF(職員配置!$I107&gt;=3,"○",""))</f>
        <v/>
      </c>
      <c r="F107" s="49" t="str">
        <f>IF(職員配置!$F107="専従","○","")</f>
        <v/>
      </c>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9">
        <f t="shared" si="0"/>
        <v>0</v>
      </c>
      <c r="AJ107" s="43"/>
      <c r="AK107" s="10" t="e">
        <f>ROUNDDOWN(AJ107/AG209,2)</f>
        <v>#DIV/0!</v>
      </c>
    </row>
    <row r="108" spans="1:37" ht="30" hidden="1" customHeight="1" thickBot="1">
      <c r="A108" s="48">
        <f>職員配置!A108</f>
        <v>0</v>
      </c>
      <c r="B108" s="48">
        <f>職員配置!B108</f>
        <v>0</v>
      </c>
      <c r="C108" s="49" t="str">
        <f>IF(OR(職員配置!$D108="社会福祉士",職員配置!$D108="介護福祉士",職員配置!$D108="精神保健福祉士")=TRUE,"○","")</f>
        <v/>
      </c>
      <c r="D108" s="49" t="str">
        <f>IF(職員配置!$E108="常勤","○","")</f>
        <v/>
      </c>
      <c r="E108" s="49" t="str">
        <f>IF(職員配置!I108="","",IF(職員配置!$I108&gt;=3,"○",""))</f>
        <v/>
      </c>
      <c r="F108" s="49" t="str">
        <f>IF(職員配置!$F108="専従","○","")</f>
        <v/>
      </c>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9">
        <f t="shared" si="0"/>
        <v>0</v>
      </c>
      <c r="AJ108" s="43"/>
      <c r="AK108" s="10" t="e">
        <f>ROUNDDOWN(AJ108/AG209,2)</f>
        <v>#DIV/0!</v>
      </c>
    </row>
    <row r="109" spans="1:37" ht="30" hidden="1" customHeight="1" thickBot="1">
      <c r="A109" s="48">
        <f>職員配置!A109</f>
        <v>0</v>
      </c>
      <c r="B109" s="48">
        <f>職員配置!B109</f>
        <v>0</v>
      </c>
      <c r="C109" s="49" t="str">
        <f>IF(OR(職員配置!$D109="社会福祉士",職員配置!$D109="介護福祉士",職員配置!$D109="精神保健福祉士")=TRUE,"○","")</f>
        <v/>
      </c>
      <c r="D109" s="49" t="str">
        <f>IF(職員配置!$E109="常勤","○","")</f>
        <v/>
      </c>
      <c r="E109" s="49" t="str">
        <f>IF(職員配置!I109="","",IF(職員配置!$I109&gt;=3,"○",""))</f>
        <v/>
      </c>
      <c r="F109" s="49" t="str">
        <f>IF(職員配置!$F109="専従","○","")</f>
        <v/>
      </c>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9">
        <f t="shared" si="0"/>
        <v>0</v>
      </c>
      <c r="AJ109" s="43"/>
      <c r="AK109" s="10" t="e">
        <f>ROUNDDOWN(AJ109/AG209,2)</f>
        <v>#DIV/0!</v>
      </c>
    </row>
    <row r="110" spans="1:37" ht="30" hidden="1" customHeight="1" thickBot="1">
      <c r="A110" s="48">
        <f>職員配置!A110</f>
        <v>0</v>
      </c>
      <c r="B110" s="48">
        <f>職員配置!B110</f>
        <v>0</v>
      </c>
      <c r="C110" s="49" t="str">
        <f>IF(OR(職員配置!$D110="社会福祉士",職員配置!$D110="介護福祉士",職員配置!$D110="精神保健福祉士")=TRUE,"○","")</f>
        <v/>
      </c>
      <c r="D110" s="49" t="str">
        <f>IF(職員配置!$E110="常勤","○","")</f>
        <v/>
      </c>
      <c r="E110" s="49" t="str">
        <f>IF(職員配置!I110="","",IF(職員配置!$I110&gt;=3,"○",""))</f>
        <v/>
      </c>
      <c r="F110" s="49" t="str">
        <f>IF(職員配置!$F110="専従","○","")</f>
        <v/>
      </c>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9">
        <f t="shared" si="0"/>
        <v>0</v>
      </c>
      <c r="AJ110" s="43"/>
      <c r="AK110" s="10" t="e">
        <f>ROUNDDOWN(AJ110/AG209,2)</f>
        <v>#DIV/0!</v>
      </c>
    </row>
    <row r="111" spans="1:37" ht="30" hidden="1" customHeight="1" thickBot="1">
      <c r="A111" s="48">
        <f>職員配置!A111</f>
        <v>0</v>
      </c>
      <c r="B111" s="48">
        <f>職員配置!B111</f>
        <v>0</v>
      </c>
      <c r="C111" s="49" t="str">
        <f>IF(OR(職員配置!$D111="社会福祉士",職員配置!$D111="介護福祉士",職員配置!$D111="精神保健福祉士")=TRUE,"○","")</f>
        <v/>
      </c>
      <c r="D111" s="49" t="str">
        <f>IF(職員配置!$E111="常勤","○","")</f>
        <v/>
      </c>
      <c r="E111" s="49" t="str">
        <f>IF(職員配置!I111="","",IF(職員配置!$I111&gt;=3,"○",""))</f>
        <v/>
      </c>
      <c r="F111" s="49" t="str">
        <f>IF(職員配置!$F111="専従","○","")</f>
        <v/>
      </c>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9">
        <f t="shared" si="0"/>
        <v>0</v>
      </c>
      <c r="AJ111" s="43"/>
      <c r="AK111" s="10" t="e">
        <f>ROUNDDOWN(AJ111/AG209,2)</f>
        <v>#DIV/0!</v>
      </c>
    </row>
    <row r="112" spans="1:37" ht="30" hidden="1" customHeight="1" thickBot="1">
      <c r="A112" s="48">
        <f>職員配置!A112</f>
        <v>0</v>
      </c>
      <c r="B112" s="48">
        <f>職員配置!B112</f>
        <v>0</v>
      </c>
      <c r="C112" s="49" t="str">
        <f>IF(OR(職員配置!$D112="社会福祉士",職員配置!$D112="介護福祉士",職員配置!$D112="精神保健福祉士")=TRUE,"○","")</f>
        <v/>
      </c>
      <c r="D112" s="49" t="str">
        <f>IF(職員配置!$E112="常勤","○","")</f>
        <v/>
      </c>
      <c r="E112" s="49" t="str">
        <f>IF(職員配置!I112="","",IF(職員配置!$I112&gt;=3,"○",""))</f>
        <v/>
      </c>
      <c r="F112" s="49" t="str">
        <f>IF(職員配置!$F112="専従","○","")</f>
        <v/>
      </c>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9">
        <f t="shared" si="0"/>
        <v>0</v>
      </c>
      <c r="AJ112" s="43"/>
      <c r="AK112" s="10" t="e">
        <f>ROUNDDOWN(AJ112/AG209,2)</f>
        <v>#DIV/0!</v>
      </c>
    </row>
    <row r="113" spans="1:37" ht="30" hidden="1" customHeight="1" thickBot="1">
      <c r="A113" s="48">
        <f>職員配置!A113</f>
        <v>0</v>
      </c>
      <c r="B113" s="48">
        <f>職員配置!B113</f>
        <v>0</v>
      </c>
      <c r="C113" s="49" t="str">
        <f>IF(OR(職員配置!$D113="社会福祉士",職員配置!$D113="介護福祉士",職員配置!$D113="精神保健福祉士")=TRUE,"○","")</f>
        <v/>
      </c>
      <c r="D113" s="49" t="str">
        <f>IF(職員配置!$E113="常勤","○","")</f>
        <v/>
      </c>
      <c r="E113" s="49" t="str">
        <f>IF(職員配置!I113="","",IF(職員配置!$I113&gt;=3,"○",""))</f>
        <v/>
      </c>
      <c r="F113" s="49" t="str">
        <f>IF(職員配置!$F113="専従","○","")</f>
        <v/>
      </c>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9">
        <f t="shared" si="0"/>
        <v>0</v>
      </c>
      <c r="AJ113" s="43"/>
      <c r="AK113" s="10" t="e">
        <f>ROUNDDOWN(AJ113/AG209,2)</f>
        <v>#DIV/0!</v>
      </c>
    </row>
    <row r="114" spans="1:37" ht="30" hidden="1" customHeight="1" thickBot="1">
      <c r="A114" s="48">
        <f>職員配置!A114</f>
        <v>0</v>
      </c>
      <c r="B114" s="48">
        <f>職員配置!B114</f>
        <v>0</v>
      </c>
      <c r="C114" s="49" t="str">
        <f>IF(OR(職員配置!$D114="社会福祉士",職員配置!$D114="介護福祉士",職員配置!$D114="精神保健福祉士")=TRUE,"○","")</f>
        <v/>
      </c>
      <c r="D114" s="49" t="str">
        <f>IF(職員配置!$E114="常勤","○","")</f>
        <v/>
      </c>
      <c r="E114" s="49" t="str">
        <f>IF(職員配置!I114="","",IF(職員配置!$I114&gt;=3,"○",""))</f>
        <v/>
      </c>
      <c r="F114" s="49" t="str">
        <f>IF(職員配置!$F114="専従","○","")</f>
        <v/>
      </c>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9">
        <f t="shared" si="0"/>
        <v>0</v>
      </c>
      <c r="AJ114" s="43"/>
      <c r="AK114" s="10" t="e">
        <f>ROUNDDOWN(AJ114/AG209,2)</f>
        <v>#DIV/0!</v>
      </c>
    </row>
    <row r="115" spans="1:37" ht="30" hidden="1" customHeight="1" thickBot="1">
      <c r="A115" s="48">
        <f>職員配置!A115</f>
        <v>0</v>
      </c>
      <c r="B115" s="48">
        <f>職員配置!B115</f>
        <v>0</v>
      </c>
      <c r="C115" s="49" t="str">
        <f>IF(OR(職員配置!$D115="社会福祉士",職員配置!$D115="介護福祉士",職員配置!$D115="精神保健福祉士")=TRUE,"○","")</f>
        <v/>
      </c>
      <c r="D115" s="49" t="str">
        <f>IF(職員配置!$E115="常勤","○","")</f>
        <v/>
      </c>
      <c r="E115" s="49" t="str">
        <f>IF(職員配置!I115="","",IF(職員配置!$I115&gt;=3,"○",""))</f>
        <v/>
      </c>
      <c r="F115" s="49" t="str">
        <f>IF(職員配置!$F115="専従","○","")</f>
        <v/>
      </c>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9">
        <f t="shared" si="0"/>
        <v>0</v>
      </c>
      <c r="AJ115" s="43"/>
      <c r="AK115" s="10" t="e">
        <f>ROUNDDOWN(AJ115/AG209,2)</f>
        <v>#DIV/0!</v>
      </c>
    </row>
    <row r="116" spans="1:37" ht="30" hidden="1" customHeight="1" thickBot="1">
      <c r="A116" s="48">
        <f>職員配置!A116</f>
        <v>0</v>
      </c>
      <c r="B116" s="48">
        <f>職員配置!B116</f>
        <v>0</v>
      </c>
      <c r="C116" s="49" t="str">
        <f>IF(OR(職員配置!$D116="社会福祉士",職員配置!$D116="介護福祉士",職員配置!$D116="精神保健福祉士")=TRUE,"○","")</f>
        <v/>
      </c>
      <c r="D116" s="49" t="str">
        <f>IF(職員配置!$E116="常勤","○","")</f>
        <v/>
      </c>
      <c r="E116" s="49" t="str">
        <f>IF(職員配置!I116="","",IF(職員配置!$I116&gt;=3,"○",""))</f>
        <v/>
      </c>
      <c r="F116" s="49" t="str">
        <f>IF(職員配置!$F116="専従","○","")</f>
        <v/>
      </c>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9">
        <f t="shared" si="0"/>
        <v>0</v>
      </c>
      <c r="AJ116" s="43"/>
      <c r="AK116" s="10" t="e">
        <f>ROUNDDOWN(AJ116/AG209,2)</f>
        <v>#DIV/0!</v>
      </c>
    </row>
    <row r="117" spans="1:37" ht="30" hidden="1" customHeight="1" thickBot="1">
      <c r="A117" s="48">
        <f>職員配置!A117</f>
        <v>0</v>
      </c>
      <c r="B117" s="48">
        <f>職員配置!B117</f>
        <v>0</v>
      </c>
      <c r="C117" s="49" t="str">
        <f>IF(OR(職員配置!$D117="社会福祉士",職員配置!$D117="介護福祉士",職員配置!$D117="精神保健福祉士")=TRUE,"○","")</f>
        <v/>
      </c>
      <c r="D117" s="49" t="str">
        <f>IF(職員配置!$E117="常勤","○","")</f>
        <v/>
      </c>
      <c r="E117" s="49" t="str">
        <f>IF(職員配置!I117="","",IF(職員配置!$I117&gt;=3,"○",""))</f>
        <v/>
      </c>
      <c r="F117" s="49" t="str">
        <f>IF(職員配置!$F117="専従","○","")</f>
        <v/>
      </c>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9">
        <f t="shared" si="0"/>
        <v>0</v>
      </c>
      <c r="AJ117" s="43"/>
      <c r="AK117" s="10" t="e">
        <f>ROUNDDOWN(AJ117/AG209,2)</f>
        <v>#DIV/0!</v>
      </c>
    </row>
    <row r="118" spans="1:37" ht="30" hidden="1" customHeight="1" thickBot="1">
      <c r="A118" s="48">
        <f>職員配置!A118</f>
        <v>0</v>
      </c>
      <c r="B118" s="48">
        <f>職員配置!B118</f>
        <v>0</v>
      </c>
      <c r="C118" s="49" t="str">
        <f>IF(OR(職員配置!$D118="社会福祉士",職員配置!$D118="介護福祉士",職員配置!$D118="精神保健福祉士")=TRUE,"○","")</f>
        <v/>
      </c>
      <c r="D118" s="49" t="str">
        <f>IF(職員配置!$E118="常勤","○","")</f>
        <v/>
      </c>
      <c r="E118" s="49" t="str">
        <f>IF(職員配置!I118="","",IF(職員配置!$I118&gt;=3,"○",""))</f>
        <v/>
      </c>
      <c r="F118" s="49" t="str">
        <f>IF(職員配置!$F118="専従","○","")</f>
        <v/>
      </c>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9">
        <f t="shared" si="0"/>
        <v>0</v>
      </c>
      <c r="AJ118" s="43"/>
      <c r="AK118" s="10" t="e">
        <f>ROUNDDOWN(AJ118/AG209,2)</f>
        <v>#DIV/0!</v>
      </c>
    </row>
    <row r="119" spans="1:37" ht="30" hidden="1" customHeight="1" thickBot="1">
      <c r="A119" s="48">
        <f>職員配置!A119</f>
        <v>0</v>
      </c>
      <c r="B119" s="48">
        <f>職員配置!B119</f>
        <v>0</v>
      </c>
      <c r="C119" s="49" t="str">
        <f>IF(OR(職員配置!$D119="社会福祉士",職員配置!$D119="介護福祉士",職員配置!$D119="精神保健福祉士")=TRUE,"○","")</f>
        <v/>
      </c>
      <c r="D119" s="49" t="str">
        <f>IF(職員配置!$E119="常勤","○","")</f>
        <v/>
      </c>
      <c r="E119" s="49" t="str">
        <f>IF(職員配置!I119="","",IF(職員配置!$I119&gt;=3,"○",""))</f>
        <v/>
      </c>
      <c r="F119" s="49" t="str">
        <f>IF(職員配置!$F119="専従","○","")</f>
        <v/>
      </c>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9">
        <f t="shared" si="0"/>
        <v>0</v>
      </c>
      <c r="AJ119" s="43"/>
      <c r="AK119" s="10" t="e">
        <f>ROUNDDOWN(AJ119/AG209,2)</f>
        <v>#DIV/0!</v>
      </c>
    </row>
    <row r="120" spans="1:37" ht="30" hidden="1" customHeight="1" thickBot="1">
      <c r="A120" s="48">
        <f>職員配置!A120</f>
        <v>0</v>
      </c>
      <c r="B120" s="48">
        <f>職員配置!B120</f>
        <v>0</v>
      </c>
      <c r="C120" s="49" t="str">
        <f>IF(OR(職員配置!$D120="社会福祉士",職員配置!$D120="介護福祉士",職員配置!$D120="精神保健福祉士")=TRUE,"○","")</f>
        <v/>
      </c>
      <c r="D120" s="49" t="str">
        <f>IF(職員配置!$E120="常勤","○","")</f>
        <v/>
      </c>
      <c r="E120" s="49" t="str">
        <f>IF(職員配置!I120="","",IF(職員配置!$I120&gt;=3,"○",""))</f>
        <v/>
      </c>
      <c r="F120" s="49" t="str">
        <f>IF(職員配置!$F120="専従","○","")</f>
        <v/>
      </c>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9">
        <f t="shared" si="0"/>
        <v>0</v>
      </c>
      <c r="AJ120" s="43"/>
      <c r="AK120" s="10" t="e">
        <f>ROUNDDOWN(AJ120/AG209,2)</f>
        <v>#DIV/0!</v>
      </c>
    </row>
    <row r="121" spans="1:37" ht="30" hidden="1" customHeight="1" thickBot="1">
      <c r="A121" s="48">
        <f>職員配置!A121</f>
        <v>0</v>
      </c>
      <c r="B121" s="48">
        <f>職員配置!B121</f>
        <v>0</v>
      </c>
      <c r="C121" s="49" t="str">
        <f>IF(OR(職員配置!$D121="社会福祉士",職員配置!$D121="介護福祉士",職員配置!$D121="精神保健福祉士")=TRUE,"○","")</f>
        <v/>
      </c>
      <c r="D121" s="49" t="str">
        <f>IF(職員配置!$E121="常勤","○","")</f>
        <v/>
      </c>
      <c r="E121" s="49" t="str">
        <f>IF(職員配置!I121="","",IF(職員配置!$I121&gt;=3,"○",""))</f>
        <v/>
      </c>
      <c r="F121" s="49" t="str">
        <f>IF(職員配置!$F121="専従","○","")</f>
        <v/>
      </c>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9">
        <f t="shared" si="0"/>
        <v>0</v>
      </c>
      <c r="AJ121" s="43"/>
      <c r="AK121" s="10" t="e">
        <f>ROUNDDOWN(AJ121/AG209,2)</f>
        <v>#DIV/0!</v>
      </c>
    </row>
    <row r="122" spans="1:37" ht="30" hidden="1" customHeight="1" thickBot="1">
      <c r="A122" s="48">
        <f>職員配置!A122</f>
        <v>0</v>
      </c>
      <c r="B122" s="48">
        <f>職員配置!B122</f>
        <v>0</v>
      </c>
      <c r="C122" s="49" t="str">
        <f>IF(OR(職員配置!$D122="社会福祉士",職員配置!$D122="介護福祉士",職員配置!$D122="精神保健福祉士")=TRUE,"○","")</f>
        <v/>
      </c>
      <c r="D122" s="49" t="str">
        <f>IF(職員配置!$E122="常勤","○","")</f>
        <v/>
      </c>
      <c r="E122" s="49" t="str">
        <f>IF(職員配置!I122="","",IF(職員配置!$I122&gt;=3,"○",""))</f>
        <v/>
      </c>
      <c r="F122" s="49" t="str">
        <f>IF(職員配置!$F122="専従","○","")</f>
        <v/>
      </c>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9">
        <f t="shared" si="0"/>
        <v>0</v>
      </c>
      <c r="AJ122" s="43"/>
      <c r="AK122" s="10" t="e">
        <f>ROUNDDOWN(AJ122/AG209,2)</f>
        <v>#DIV/0!</v>
      </c>
    </row>
    <row r="123" spans="1:37" ht="30" hidden="1" customHeight="1" thickBot="1">
      <c r="A123" s="48">
        <f>職員配置!A123</f>
        <v>0</v>
      </c>
      <c r="B123" s="48">
        <f>職員配置!B123</f>
        <v>0</v>
      </c>
      <c r="C123" s="49" t="str">
        <f>IF(OR(職員配置!$D123="社会福祉士",職員配置!$D123="介護福祉士",職員配置!$D123="精神保健福祉士")=TRUE,"○","")</f>
        <v/>
      </c>
      <c r="D123" s="49" t="str">
        <f>IF(職員配置!$E123="常勤","○","")</f>
        <v/>
      </c>
      <c r="E123" s="49" t="str">
        <f>IF(職員配置!I123="","",IF(職員配置!$I123&gt;=3,"○",""))</f>
        <v/>
      </c>
      <c r="F123" s="49" t="str">
        <f>IF(職員配置!$F123="専従","○","")</f>
        <v/>
      </c>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9">
        <f t="shared" si="0"/>
        <v>0</v>
      </c>
      <c r="AJ123" s="43"/>
      <c r="AK123" s="10" t="e">
        <f>ROUNDDOWN(AJ123/AG209,2)</f>
        <v>#DIV/0!</v>
      </c>
    </row>
    <row r="124" spans="1:37" ht="30" hidden="1" customHeight="1" thickBot="1">
      <c r="A124" s="48">
        <f>職員配置!A124</f>
        <v>0</v>
      </c>
      <c r="B124" s="48">
        <f>職員配置!B124</f>
        <v>0</v>
      </c>
      <c r="C124" s="49" t="str">
        <f>IF(OR(職員配置!$D124="社会福祉士",職員配置!$D124="介護福祉士",職員配置!$D124="精神保健福祉士")=TRUE,"○","")</f>
        <v/>
      </c>
      <c r="D124" s="49" t="str">
        <f>IF(職員配置!$E124="常勤","○","")</f>
        <v/>
      </c>
      <c r="E124" s="49" t="str">
        <f>IF(職員配置!I124="","",IF(職員配置!$I124&gt;=3,"○",""))</f>
        <v/>
      </c>
      <c r="F124" s="49" t="str">
        <f>IF(職員配置!$F124="専従","○","")</f>
        <v/>
      </c>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9">
        <f t="shared" si="0"/>
        <v>0</v>
      </c>
      <c r="AJ124" s="43"/>
      <c r="AK124" s="10" t="e">
        <f>ROUNDDOWN(AJ124/AG209,2)</f>
        <v>#DIV/0!</v>
      </c>
    </row>
    <row r="125" spans="1:37" ht="30" hidden="1" customHeight="1" thickBot="1">
      <c r="A125" s="48">
        <f>職員配置!A125</f>
        <v>0</v>
      </c>
      <c r="B125" s="48">
        <f>職員配置!B125</f>
        <v>0</v>
      </c>
      <c r="C125" s="49" t="str">
        <f>IF(OR(職員配置!$D125="社会福祉士",職員配置!$D125="介護福祉士",職員配置!$D125="精神保健福祉士")=TRUE,"○","")</f>
        <v/>
      </c>
      <c r="D125" s="49" t="str">
        <f>IF(職員配置!$E125="常勤","○","")</f>
        <v/>
      </c>
      <c r="E125" s="49" t="str">
        <f>IF(職員配置!I125="","",IF(職員配置!$I125&gt;=3,"○",""))</f>
        <v/>
      </c>
      <c r="F125" s="49" t="str">
        <f>IF(職員配置!$F125="専従","○","")</f>
        <v/>
      </c>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9">
        <f t="shared" si="0"/>
        <v>0</v>
      </c>
      <c r="AJ125" s="43"/>
      <c r="AK125" s="10" t="e">
        <f>ROUNDDOWN(AJ125/AG209,2)</f>
        <v>#DIV/0!</v>
      </c>
    </row>
    <row r="126" spans="1:37" ht="30" hidden="1" customHeight="1" thickBot="1">
      <c r="A126" s="48">
        <f>職員配置!A126</f>
        <v>0</v>
      </c>
      <c r="B126" s="48">
        <f>職員配置!B126</f>
        <v>0</v>
      </c>
      <c r="C126" s="49" t="str">
        <f>IF(OR(職員配置!$D126="社会福祉士",職員配置!$D126="介護福祉士",職員配置!$D126="精神保健福祉士")=TRUE,"○","")</f>
        <v/>
      </c>
      <c r="D126" s="49" t="str">
        <f>IF(職員配置!$E126="常勤","○","")</f>
        <v/>
      </c>
      <c r="E126" s="49" t="str">
        <f>IF(職員配置!I126="","",IF(職員配置!$I126&gt;=3,"○",""))</f>
        <v/>
      </c>
      <c r="F126" s="49" t="str">
        <f>IF(職員配置!$F126="専従","○","")</f>
        <v/>
      </c>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9">
        <f t="shared" si="0"/>
        <v>0</v>
      </c>
      <c r="AJ126" s="43"/>
      <c r="AK126" s="10" t="e">
        <f>ROUNDDOWN(AJ126/AG209,2)</f>
        <v>#DIV/0!</v>
      </c>
    </row>
    <row r="127" spans="1:37" ht="30" hidden="1" customHeight="1" thickBot="1">
      <c r="A127" s="48">
        <f>職員配置!A127</f>
        <v>0</v>
      </c>
      <c r="B127" s="48">
        <f>職員配置!B127</f>
        <v>0</v>
      </c>
      <c r="C127" s="49" t="str">
        <f>IF(OR(職員配置!$D127="社会福祉士",職員配置!$D127="介護福祉士",職員配置!$D127="精神保健福祉士")=TRUE,"○","")</f>
        <v/>
      </c>
      <c r="D127" s="49" t="str">
        <f>IF(職員配置!$E127="常勤","○","")</f>
        <v/>
      </c>
      <c r="E127" s="49" t="str">
        <f>IF(職員配置!I127="","",IF(職員配置!$I127&gt;=3,"○",""))</f>
        <v/>
      </c>
      <c r="F127" s="49" t="str">
        <f>IF(職員配置!$F127="専従","○","")</f>
        <v/>
      </c>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9">
        <f t="shared" si="0"/>
        <v>0</v>
      </c>
      <c r="AJ127" s="43"/>
      <c r="AK127" s="10" t="e">
        <f>ROUNDDOWN(AJ127/AG209,2)</f>
        <v>#DIV/0!</v>
      </c>
    </row>
    <row r="128" spans="1:37" ht="30" hidden="1" customHeight="1" thickBot="1">
      <c r="A128" s="48">
        <f>職員配置!A128</f>
        <v>0</v>
      </c>
      <c r="B128" s="48">
        <f>職員配置!B128</f>
        <v>0</v>
      </c>
      <c r="C128" s="49" t="str">
        <f>IF(OR(職員配置!$D128="社会福祉士",職員配置!$D128="介護福祉士",職員配置!$D128="精神保健福祉士")=TRUE,"○","")</f>
        <v/>
      </c>
      <c r="D128" s="49" t="str">
        <f>IF(職員配置!$E128="常勤","○","")</f>
        <v/>
      </c>
      <c r="E128" s="49" t="str">
        <f>IF(職員配置!I128="","",IF(職員配置!$I128&gt;=3,"○",""))</f>
        <v/>
      </c>
      <c r="F128" s="49" t="str">
        <f>IF(職員配置!$F128="専従","○","")</f>
        <v/>
      </c>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9">
        <f t="shared" si="0"/>
        <v>0</v>
      </c>
      <c r="AJ128" s="43"/>
      <c r="AK128" s="10" t="e">
        <f>ROUNDDOWN(AJ128/AG209,2)</f>
        <v>#DIV/0!</v>
      </c>
    </row>
    <row r="129" spans="1:37" ht="30" hidden="1" customHeight="1" thickBot="1">
      <c r="A129" s="48">
        <f>職員配置!A129</f>
        <v>0</v>
      </c>
      <c r="B129" s="48">
        <f>職員配置!B129</f>
        <v>0</v>
      </c>
      <c r="C129" s="49" t="str">
        <f>IF(OR(職員配置!$D129="社会福祉士",職員配置!$D129="介護福祉士",職員配置!$D129="精神保健福祉士")=TRUE,"○","")</f>
        <v/>
      </c>
      <c r="D129" s="49" t="str">
        <f>IF(職員配置!$E129="常勤","○","")</f>
        <v/>
      </c>
      <c r="E129" s="49" t="str">
        <f>IF(職員配置!I129="","",IF(職員配置!$I129&gt;=3,"○",""))</f>
        <v/>
      </c>
      <c r="F129" s="49" t="str">
        <f>IF(職員配置!$F129="専従","○","")</f>
        <v/>
      </c>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9">
        <f t="shared" si="0"/>
        <v>0</v>
      </c>
      <c r="AJ129" s="43"/>
      <c r="AK129" s="10" t="e">
        <f>ROUNDDOWN(AJ129/AG209,2)</f>
        <v>#DIV/0!</v>
      </c>
    </row>
    <row r="130" spans="1:37" ht="30" hidden="1" customHeight="1" thickBot="1">
      <c r="A130" s="48">
        <f>職員配置!A130</f>
        <v>0</v>
      </c>
      <c r="B130" s="48">
        <f>職員配置!B130</f>
        <v>0</v>
      </c>
      <c r="C130" s="49" t="str">
        <f>IF(OR(職員配置!$D130="社会福祉士",職員配置!$D130="介護福祉士",職員配置!$D130="精神保健福祉士")=TRUE,"○","")</f>
        <v/>
      </c>
      <c r="D130" s="49" t="str">
        <f>IF(職員配置!$E130="常勤","○","")</f>
        <v/>
      </c>
      <c r="E130" s="49" t="str">
        <f>IF(職員配置!I130="","",IF(職員配置!$I130&gt;=3,"○",""))</f>
        <v/>
      </c>
      <c r="F130" s="49" t="str">
        <f>IF(職員配置!$F130="専従","○","")</f>
        <v/>
      </c>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9">
        <f t="shared" si="0"/>
        <v>0</v>
      </c>
      <c r="AJ130" s="43"/>
      <c r="AK130" s="10" t="e">
        <f>ROUNDDOWN(AJ130/AG209,2)</f>
        <v>#DIV/0!</v>
      </c>
    </row>
    <row r="131" spans="1:37" ht="30" hidden="1" customHeight="1" thickBot="1">
      <c r="A131" s="48">
        <f>職員配置!A131</f>
        <v>0</v>
      </c>
      <c r="B131" s="48">
        <f>職員配置!B131</f>
        <v>0</v>
      </c>
      <c r="C131" s="49" t="str">
        <f>IF(OR(職員配置!$D131="社会福祉士",職員配置!$D131="介護福祉士",職員配置!$D131="精神保健福祉士")=TRUE,"○","")</f>
        <v/>
      </c>
      <c r="D131" s="49" t="str">
        <f>IF(職員配置!$E131="常勤","○","")</f>
        <v/>
      </c>
      <c r="E131" s="49" t="str">
        <f>IF(職員配置!I131="","",IF(職員配置!$I131&gt;=3,"○",""))</f>
        <v/>
      </c>
      <c r="F131" s="49" t="str">
        <f>IF(職員配置!$F131="専従","○","")</f>
        <v/>
      </c>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9">
        <f t="shared" si="0"/>
        <v>0</v>
      </c>
      <c r="AJ131" s="43"/>
      <c r="AK131" s="10" t="e">
        <f>ROUNDDOWN(AJ131/AG209,2)</f>
        <v>#DIV/0!</v>
      </c>
    </row>
    <row r="132" spans="1:37" ht="30" hidden="1" customHeight="1" thickBot="1">
      <c r="A132" s="48">
        <f>職員配置!A132</f>
        <v>0</v>
      </c>
      <c r="B132" s="48">
        <f>職員配置!B132</f>
        <v>0</v>
      </c>
      <c r="C132" s="49" t="str">
        <f>IF(OR(職員配置!$D132="社会福祉士",職員配置!$D132="介護福祉士",職員配置!$D132="精神保健福祉士")=TRUE,"○","")</f>
        <v/>
      </c>
      <c r="D132" s="49" t="str">
        <f>IF(職員配置!$E132="常勤","○","")</f>
        <v/>
      </c>
      <c r="E132" s="49" t="str">
        <f>IF(職員配置!I132="","",IF(職員配置!$I132&gt;=3,"○",""))</f>
        <v/>
      </c>
      <c r="F132" s="49" t="str">
        <f>IF(職員配置!$F132="専従","○","")</f>
        <v/>
      </c>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9">
        <f t="shared" si="0"/>
        <v>0</v>
      </c>
      <c r="AJ132" s="43"/>
      <c r="AK132" s="10" t="e">
        <f>ROUNDDOWN(AJ132/AG209,2)</f>
        <v>#DIV/0!</v>
      </c>
    </row>
    <row r="133" spans="1:37" ht="30" hidden="1" customHeight="1" thickBot="1">
      <c r="A133" s="48">
        <f>職員配置!A133</f>
        <v>0</v>
      </c>
      <c r="B133" s="48">
        <f>職員配置!B133</f>
        <v>0</v>
      </c>
      <c r="C133" s="49" t="str">
        <f>IF(OR(職員配置!$D133="社会福祉士",職員配置!$D133="介護福祉士",職員配置!$D133="精神保健福祉士")=TRUE,"○","")</f>
        <v/>
      </c>
      <c r="D133" s="49" t="str">
        <f>IF(職員配置!$E133="常勤","○","")</f>
        <v/>
      </c>
      <c r="E133" s="49" t="str">
        <f>IF(職員配置!I133="","",IF(職員配置!$I133&gt;=3,"○",""))</f>
        <v/>
      </c>
      <c r="F133" s="49" t="str">
        <f>IF(職員配置!$F133="専従","○","")</f>
        <v/>
      </c>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9">
        <f t="shared" si="0"/>
        <v>0</v>
      </c>
      <c r="AJ133" s="43"/>
      <c r="AK133" s="10" t="e">
        <f>ROUNDDOWN(AJ133/AG209,2)</f>
        <v>#DIV/0!</v>
      </c>
    </row>
    <row r="134" spans="1:37" ht="30" hidden="1" customHeight="1" thickBot="1">
      <c r="A134" s="48">
        <f>職員配置!A134</f>
        <v>0</v>
      </c>
      <c r="B134" s="48">
        <f>職員配置!B134</f>
        <v>0</v>
      </c>
      <c r="C134" s="49" t="str">
        <f>IF(OR(職員配置!$D134="社会福祉士",職員配置!$D134="介護福祉士",職員配置!$D134="精神保健福祉士")=TRUE,"○","")</f>
        <v/>
      </c>
      <c r="D134" s="49" t="str">
        <f>IF(職員配置!$E134="常勤","○","")</f>
        <v/>
      </c>
      <c r="E134" s="49" t="str">
        <f>IF(職員配置!I134="","",IF(職員配置!$I134&gt;=3,"○",""))</f>
        <v/>
      </c>
      <c r="F134" s="49" t="str">
        <f>IF(職員配置!$F134="専従","○","")</f>
        <v/>
      </c>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9">
        <f t="shared" si="0"/>
        <v>0</v>
      </c>
      <c r="AJ134" s="43"/>
      <c r="AK134" s="10" t="e">
        <f>ROUNDDOWN(AJ134/AG209,2)</f>
        <v>#DIV/0!</v>
      </c>
    </row>
    <row r="135" spans="1:37" ht="30" hidden="1" customHeight="1" thickBot="1">
      <c r="A135" s="48">
        <f>職員配置!A135</f>
        <v>0</v>
      </c>
      <c r="B135" s="48">
        <f>職員配置!B135</f>
        <v>0</v>
      </c>
      <c r="C135" s="49" t="str">
        <f>IF(OR(職員配置!$D135="社会福祉士",職員配置!$D135="介護福祉士",職員配置!$D135="精神保健福祉士")=TRUE,"○","")</f>
        <v/>
      </c>
      <c r="D135" s="49" t="str">
        <f>IF(職員配置!$E135="常勤","○","")</f>
        <v/>
      </c>
      <c r="E135" s="49" t="str">
        <f>IF(職員配置!I135="","",IF(職員配置!$I135&gt;=3,"○",""))</f>
        <v/>
      </c>
      <c r="F135" s="49" t="str">
        <f>IF(職員配置!$F135="専従","○","")</f>
        <v/>
      </c>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9">
        <f t="shared" si="0"/>
        <v>0</v>
      </c>
      <c r="AJ135" s="43"/>
      <c r="AK135" s="10" t="e">
        <f>ROUNDDOWN(AJ135/AG209,2)</f>
        <v>#DIV/0!</v>
      </c>
    </row>
    <row r="136" spans="1:37" ht="30" hidden="1" customHeight="1" thickBot="1">
      <c r="A136" s="48">
        <f>職員配置!A136</f>
        <v>0</v>
      </c>
      <c r="B136" s="48">
        <f>職員配置!B136</f>
        <v>0</v>
      </c>
      <c r="C136" s="49" t="str">
        <f>IF(OR(職員配置!$D136="社会福祉士",職員配置!$D136="介護福祉士",職員配置!$D136="精神保健福祉士")=TRUE,"○","")</f>
        <v/>
      </c>
      <c r="D136" s="49" t="str">
        <f>IF(職員配置!$E136="常勤","○","")</f>
        <v/>
      </c>
      <c r="E136" s="49" t="str">
        <f>IF(職員配置!I136="","",IF(職員配置!$I136&gt;=3,"○",""))</f>
        <v/>
      </c>
      <c r="F136" s="49" t="str">
        <f>IF(職員配置!$F136="専従","○","")</f>
        <v/>
      </c>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9">
        <f t="shared" si="0"/>
        <v>0</v>
      </c>
      <c r="AJ136" s="43"/>
      <c r="AK136" s="10" t="e">
        <f>ROUNDDOWN(AJ136/AG209,2)</f>
        <v>#DIV/0!</v>
      </c>
    </row>
    <row r="137" spans="1:37" ht="30" hidden="1" customHeight="1" thickBot="1">
      <c r="A137" s="48">
        <f>職員配置!A137</f>
        <v>0</v>
      </c>
      <c r="B137" s="48">
        <f>職員配置!B137</f>
        <v>0</v>
      </c>
      <c r="C137" s="49" t="str">
        <f>IF(OR(職員配置!$D137="社会福祉士",職員配置!$D137="介護福祉士",職員配置!$D137="精神保健福祉士")=TRUE,"○","")</f>
        <v/>
      </c>
      <c r="D137" s="49" t="str">
        <f>IF(職員配置!$E137="常勤","○","")</f>
        <v/>
      </c>
      <c r="E137" s="49" t="str">
        <f>IF(職員配置!I137="","",IF(職員配置!$I137&gt;=3,"○",""))</f>
        <v/>
      </c>
      <c r="F137" s="49" t="str">
        <f>IF(職員配置!$F137="専従","○","")</f>
        <v/>
      </c>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9">
        <f t="shared" si="0"/>
        <v>0</v>
      </c>
      <c r="AJ137" s="43"/>
      <c r="AK137" s="10" t="e">
        <f>ROUNDDOWN(AJ137/AG209,2)</f>
        <v>#DIV/0!</v>
      </c>
    </row>
    <row r="138" spans="1:37" ht="30" hidden="1" customHeight="1" thickBot="1">
      <c r="A138" s="48">
        <f>職員配置!A138</f>
        <v>0</v>
      </c>
      <c r="B138" s="48">
        <f>職員配置!B138</f>
        <v>0</v>
      </c>
      <c r="C138" s="49" t="str">
        <f>IF(OR(職員配置!$D138="社会福祉士",職員配置!$D138="介護福祉士",職員配置!$D138="精神保健福祉士")=TRUE,"○","")</f>
        <v/>
      </c>
      <c r="D138" s="49" t="str">
        <f>IF(職員配置!$E138="常勤","○","")</f>
        <v/>
      </c>
      <c r="E138" s="49" t="str">
        <f>IF(職員配置!I138="","",IF(職員配置!$I138&gt;=3,"○",""))</f>
        <v/>
      </c>
      <c r="F138" s="49" t="str">
        <f>IF(職員配置!$F138="専従","○","")</f>
        <v/>
      </c>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9">
        <f t="shared" si="0"/>
        <v>0</v>
      </c>
      <c r="AJ138" s="43"/>
      <c r="AK138" s="10" t="e">
        <f>ROUNDDOWN(AJ138/AG209,2)</f>
        <v>#DIV/0!</v>
      </c>
    </row>
    <row r="139" spans="1:37" ht="30" hidden="1" customHeight="1" thickBot="1">
      <c r="A139" s="48">
        <f>職員配置!A139</f>
        <v>0</v>
      </c>
      <c r="B139" s="48">
        <f>職員配置!B139</f>
        <v>0</v>
      </c>
      <c r="C139" s="49" t="str">
        <f>IF(OR(職員配置!$D139="社会福祉士",職員配置!$D139="介護福祉士",職員配置!$D139="精神保健福祉士")=TRUE,"○","")</f>
        <v/>
      </c>
      <c r="D139" s="49" t="str">
        <f>IF(職員配置!$E139="常勤","○","")</f>
        <v/>
      </c>
      <c r="E139" s="49" t="str">
        <f>IF(職員配置!I139="","",IF(職員配置!$I139&gt;=3,"○",""))</f>
        <v/>
      </c>
      <c r="F139" s="49" t="str">
        <f>IF(職員配置!$F139="専従","○","")</f>
        <v/>
      </c>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9">
        <f t="shared" si="0"/>
        <v>0</v>
      </c>
      <c r="AJ139" s="43"/>
      <c r="AK139" s="10" t="e">
        <f>ROUNDDOWN(AJ139/AG209,2)</f>
        <v>#DIV/0!</v>
      </c>
    </row>
    <row r="140" spans="1:37" ht="30" hidden="1" customHeight="1" thickBot="1">
      <c r="A140" s="48">
        <f>職員配置!A140</f>
        <v>0</v>
      </c>
      <c r="B140" s="48">
        <f>職員配置!B140</f>
        <v>0</v>
      </c>
      <c r="C140" s="49" t="str">
        <f>IF(OR(職員配置!$D140="社会福祉士",職員配置!$D140="介護福祉士",職員配置!$D140="精神保健福祉士")=TRUE,"○","")</f>
        <v/>
      </c>
      <c r="D140" s="49" t="str">
        <f>IF(職員配置!$E140="常勤","○","")</f>
        <v/>
      </c>
      <c r="E140" s="49" t="str">
        <f>IF(職員配置!I140="","",IF(職員配置!$I140&gt;=3,"○",""))</f>
        <v/>
      </c>
      <c r="F140" s="49" t="str">
        <f>IF(職員配置!$F140="専従","○","")</f>
        <v/>
      </c>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9">
        <f t="shared" si="0"/>
        <v>0</v>
      </c>
      <c r="AJ140" s="43"/>
      <c r="AK140" s="10" t="e">
        <f>ROUNDDOWN(AJ140/AG209,2)</f>
        <v>#DIV/0!</v>
      </c>
    </row>
    <row r="141" spans="1:37" ht="30" hidden="1" customHeight="1" thickBot="1">
      <c r="A141" s="48">
        <f>職員配置!A141</f>
        <v>0</v>
      </c>
      <c r="B141" s="48">
        <f>職員配置!B141</f>
        <v>0</v>
      </c>
      <c r="C141" s="49" t="str">
        <f>IF(OR(職員配置!$D141="社会福祉士",職員配置!$D141="介護福祉士",職員配置!$D141="精神保健福祉士")=TRUE,"○","")</f>
        <v/>
      </c>
      <c r="D141" s="49" t="str">
        <f>IF(職員配置!$E141="常勤","○","")</f>
        <v/>
      </c>
      <c r="E141" s="49" t="str">
        <f>IF(職員配置!I141="","",IF(職員配置!$I141&gt;=3,"○",""))</f>
        <v/>
      </c>
      <c r="F141" s="49" t="str">
        <f>IF(職員配置!$F141="専従","○","")</f>
        <v/>
      </c>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9">
        <f t="shared" si="0"/>
        <v>0</v>
      </c>
      <c r="AJ141" s="43"/>
      <c r="AK141" s="10" t="e">
        <f>ROUNDDOWN(AJ141/AG209,2)</f>
        <v>#DIV/0!</v>
      </c>
    </row>
    <row r="142" spans="1:37" ht="30" hidden="1" customHeight="1" thickBot="1">
      <c r="A142" s="48">
        <f>職員配置!A142</f>
        <v>0</v>
      </c>
      <c r="B142" s="48">
        <f>職員配置!B142</f>
        <v>0</v>
      </c>
      <c r="C142" s="49" t="str">
        <f>IF(OR(職員配置!$D142="社会福祉士",職員配置!$D142="介護福祉士",職員配置!$D142="精神保健福祉士")=TRUE,"○","")</f>
        <v/>
      </c>
      <c r="D142" s="49" t="str">
        <f>IF(職員配置!$E142="常勤","○","")</f>
        <v/>
      </c>
      <c r="E142" s="49" t="str">
        <f>IF(職員配置!I142="","",IF(職員配置!$I142&gt;=3,"○",""))</f>
        <v/>
      </c>
      <c r="F142" s="49" t="str">
        <f>IF(職員配置!$F142="専従","○","")</f>
        <v/>
      </c>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9">
        <f t="shared" si="0"/>
        <v>0</v>
      </c>
      <c r="AJ142" s="43"/>
      <c r="AK142" s="10" t="e">
        <f>ROUNDDOWN(AJ142/AG209,2)</f>
        <v>#DIV/0!</v>
      </c>
    </row>
    <row r="143" spans="1:37" ht="30" hidden="1" customHeight="1" thickBot="1">
      <c r="A143" s="48">
        <f>職員配置!A143</f>
        <v>0</v>
      </c>
      <c r="B143" s="48">
        <f>職員配置!B143</f>
        <v>0</v>
      </c>
      <c r="C143" s="49" t="str">
        <f>IF(OR(職員配置!$D143="社会福祉士",職員配置!$D143="介護福祉士",職員配置!$D143="精神保健福祉士")=TRUE,"○","")</f>
        <v/>
      </c>
      <c r="D143" s="49" t="str">
        <f>IF(職員配置!$E143="常勤","○","")</f>
        <v/>
      </c>
      <c r="E143" s="49" t="str">
        <f>IF(職員配置!I143="","",IF(職員配置!$I143&gt;=3,"○",""))</f>
        <v/>
      </c>
      <c r="F143" s="49" t="str">
        <f>IF(職員配置!$F143="専従","○","")</f>
        <v/>
      </c>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9">
        <f t="shared" si="0"/>
        <v>0</v>
      </c>
      <c r="AJ143" s="43"/>
      <c r="AK143" s="10" t="e">
        <f>ROUNDDOWN(AJ143/AG209,2)</f>
        <v>#DIV/0!</v>
      </c>
    </row>
    <row r="144" spans="1:37" ht="30" hidden="1" customHeight="1" thickBot="1">
      <c r="A144" s="48">
        <f>職員配置!A144</f>
        <v>0</v>
      </c>
      <c r="B144" s="48">
        <f>職員配置!B144</f>
        <v>0</v>
      </c>
      <c r="C144" s="49" t="str">
        <f>IF(OR(職員配置!$D144="社会福祉士",職員配置!$D144="介護福祉士",職員配置!$D144="精神保健福祉士")=TRUE,"○","")</f>
        <v/>
      </c>
      <c r="D144" s="49" t="str">
        <f>IF(職員配置!$E144="常勤","○","")</f>
        <v/>
      </c>
      <c r="E144" s="49" t="str">
        <f>IF(職員配置!I144="","",IF(職員配置!$I144&gt;=3,"○",""))</f>
        <v/>
      </c>
      <c r="F144" s="49" t="str">
        <f>IF(職員配置!$F144="専従","○","")</f>
        <v/>
      </c>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9">
        <f t="shared" si="0"/>
        <v>0</v>
      </c>
      <c r="AJ144" s="43"/>
      <c r="AK144" s="10" t="e">
        <f>ROUNDDOWN(AJ144/AG209,2)</f>
        <v>#DIV/0!</v>
      </c>
    </row>
    <row r="145" spans="1:37" ht="30" hidden="1" customHeight="1" thickBot="1">
      <c r="A145" s="48">
        <f>職員配置!A145</f>
        <v>0</v>
      </c>
      <c r="B145" s="48">
        <f>職員配置!B145</f>
        <v>0</v>
      </c>
      <c r="C145" s="49" t="str">
        <f>IF(OR(職員配置!$D145="社会福祉士",職員配置!$D145="介護福祉士",職員配置!$D145="精神保健福祉士")=TRUE,"○","")</f>
        <v/>
      </c>
      <c r="D145" s="49" t="str">
        <f>IF(職員配置!$E145="常勤","○","")</f>
        <v/>
      </c>
      <c r="E145" s="49" t="str">
        <f>IF(職員配置!I145="","",IF(職員配置!$I145&gt;=3,"○",""))</f>
        <v/>
      </c>
      <c r="F145" s="49" t="str">
        <f>IF(職員配置!$F145="専従","○","")</f>
        <v/>
      </c>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9">
        <f t="shared" si="0"/>
        <v>0</v>
      </c>
      <c r="AJ145" s="43"/>
      <c r="AK145" s="10" t="e">
        <f>ROUNDDOWN(AJ145/AG209,2)</f>
        <v>#DIV/0!</v>
      </c>
    </row>
    <row r="146" spans="1:37" ht="30" hidden="1" customHeight="1" thickBot="1">
      <c r="A146" s="48">
        <f>職員配置!A146</f>
        <v>0</v>
      </c>
      <c r="B146" s="48">
        <f>職員配置!B146</f>
        <v>0</v>
      </c>
      <c r="C146" s="49" t="str">
        <f>IF(OR(職員配置!$D146="社会福祉士",職員配置!$D146="介護福祉士",職員配置!$D146="精神保健福祉士")=TRUE,"○","")</f>
        <v/>
      </c>
      <c r="D146" s="49" t="str">
        <f>IF(職員配置!$E146="常勤","○","")</f>
        <v/>
      </c>
      <c r="E146" s="49" t="str">
        <f>IF(職員配置!I146="","",IF(職員配置!$I146&gt;=3,"○",""))</f>
        <v/>
      </c>
      <c r="F146" s="49" t="str">
        <f>IF(職員配置!$F146="専従","○","")</f>
        <v/>
      </c>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9">
        <f t="shared" si="0"/>
        <v>0</v>
      </c>
      <c r="AJ146" s="43"/>
      <c r="AK146" s="10" t="e">
        <f>ROUNDDOWN(AJ146/AG209,2)</f>
        <v>#DIV/0!</v>
      </c>
    </row>
    <row r="147" spans="1:37" ht="30" hidden="1" customHeight="1" thickBot="1">
      <c r="A147" s="48">
        <f>職員配置!A147</f>
        <v>0</v>
      </c>
      <c r="B147" s="48">
        <f>職員配置!B147</f>
        <v>0</v>
      </c>
      <c r="C147" s="49" t="str">
        <f>IF(OR(職員配置!$D147="社会福祉士",職員配置!$D147="介護福祉士",職員配置!$D147="精神保健福祉士")=TRUE,"○","")</f>
        <v/>
      </c>
      <c r="D147" s="49" t="str">
        <f>IF(職員配置!$E147="常勤","○","")</f>
        <v/>
      </c>
      <c r="E147" s="49" t="str">
        <f>IF(職員配置!I147="","",IF(職員配置!$I147&gt;=3,"○",""))</f>
        <v/>
      </c>
      <c r="F147" s="49" t="str">
        <f>IF(職員配置!$F147="専従","○","")</f>
        <v/>
      </c>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9">
        <f t="shared" si="0"/>
        <v>0</v>
      </c>
      <c r="AJ147" s="43"/>
      <c r="AK147" s="10" t="e">
        <f>ROUNDDOWN(AJ147/AG209,2)</f>
        <v>#DIV/0!</v>
      </c>
    </row>
    <row r="148" spans="1:37" ht="30" hidden="1" customHeight="1" thickBot="1">
      <c r="A148" s="48">
        <f>職員配置!A148</f>
        <v>0</v>
      </c>
      <c r="B148" s="48">
        <f>職員配置!B148</f>
        <v>0</v>
      </c>
      <c r="C148" s="49" t="str">
        <f>IF(OR(職員配置!$D148="社会福祉士",職員配置!$D148="介護福祉士",職員配置!$D148="精神保健福祉士")=TRUE,"○","")</f>
        <v/>
      </c>
      <c r="D148" s="49" t="str">
        <f>IF(職員配置!$E148="常勤","○","")</f>
        <v/>
      </c>
      <c r="E148" s="49" t="str">
        <f>IF(職員配置!I148="","",IF(職員配置!$I148&gt;=3,"○",""))</f>
        <v/>
      </c>
      <c r="F148" s="49" t="str">
        <f>IF(職員配置!$F148="専従","○","")</f>
        <v/>
      </c>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9">
        <f t="shared" si="0"/>
        <v>0</v>
      </c>
      <c r="AJ148" s="43"/>
      <c r="AK148" s="10" t="e">
        <f>ROUNDDOWN(AJ148/AG209,2)</f>
        <v>#DIV/0!</v>
      </c>
    </row>
    <row r="149" spans="1:37" ht="30" hidden="1" customHeight="1" thickBot="1">
      <c r="A149" s="48">
        <f>職員配置!A149</f>
        <v>0</v>
      </c>
      <c r="B149" s="48">
        <f>職員配置!B149</f>
        <v>0</v>
      </c>
      <c r="C149" s="49" t="str">
        <f>IF(OR(職員配置!$D149="社会福祉士",職員配置!$D149="介護福祉士",職員配置!$D149="精神保健福祉士")=TRUE,"○","")</f>
        <v/>
      </c>
      <c r="D149" s="49" t="str">
        <f>IF(職員配置!$E149="常勤","○","")</f>
        <v/>
      </c>
      <c r="E149" s="49" t="str">
        <f>IF(職員配置!I149="","",IF(職員配置!$I149&gt;=3,"○",""))</f>
        <v/>
      </c>
      <c r="F149" s="49" t="str">
        <f>IF(職員配置!$F149="専従","○","")</f>
        <v/>
      </c>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9">
        <f t="shared" si="0"/>
        <v>0</v>
      </c>
      <c r="AJ149" s="43"/>
      <c r="AK149" s="10" t="e">
        <f>ROUNDDOWN(AJ149/AG209,2)</f>
        <v>#DIV/0!</v>
      </c>
    </row>
    <row r="150" spans="1:37" ht="30" hidden="1" customHeight="1" thickBot="1">
      <c r="A150" s="48">
        <f>職員配置!A150</f>
        <v>0</v>
      </c>
      <c r="B150" s="48">
        <f>職員配置!B150</f>
        <v>0</v>
      </c>
      <c r="C150" s="49" t="str">
        <f>IF(OR(職員配置!$D150="社会福祉士",職員配置!$D150="介護福祉士",職員配置!$D150="精神保健福祉士")=TRUE,"○","")</f>
        <v/>
      </c>
      <c r="D150" s="49" t="str">
        <f>IF(職員配置!$E150="常勤","○","")</f>
        <v/>
      </c>
      <c r="E150" s="49" t="str">
        <f>IF(職員配置!I150="","",IF(職員配置!$I150&gt;=3,"○",""))</f>
        <v/>
      </c>
      <c r="F150" s="49" t="str">
        <f>IF(職員配置!$F150="専従","○","")</f>
        <v/>
      </c>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9">
        <f t="shared" si="0"/>
        <v>0</v>
      </c>
      <c r="AJ150" s="43"/>
      <c r="AK150" s="10" t="e">
        <f>ROUNDDOWN(AJ150/AG209,2)</f>
        <v>#DIV/0!</v>
      </c>
    </row>
    <row r="151" spans="1:37" ht="30" hidden="1" customHeight="1" thickBot="1">
      <c r="A151" s="48">
        <f>職員配置!A151</f>
        <v>0</v>
      </c>
      <c r="B151" s="48">
        <f>職員配置!B151</f>
        <v>0</v>
      </c>
      <c r="C151" s="49" t="str">
        <f>IF(OR(職員配置!$D151="社会福祉士",職員配置!$D151="介護福祉士",職員配置!$D151="精神保健福祉士")=TRUE,"○","")</f>
        <v/>
      </c>
      <c r="D151" s="49" t="str">
        <f>IF(職員配置!$E151="常勤","○","")</f>
        <v/>
      </c>
      <c r="E151" s="49" t="str">
        <f>IF(職員配置!I151="","",IF(職員配置!$I151&gt;=3,"○",""))</f>
        <v/>
      </c>
      <c r="F151" s="49" t="str">
        <f>IF(職員配置!$F151="専従","○","")</f>
        <v/>
      </c>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9">
        <f t="shared" si="0"/>
        <v>0</v>
      </c>
      <c r="AJ151" s="43"/>
      <c r="AK151" s="10" t="e">
        <f>ROUNDDOWN(AJ151/AG209,2)</f>
        <v>#DIV/0!</v>
      </c>
    </row>
    <row r="152" spans="1:37" ht="30" hidden="1" customHeight="1" thickBot="1">
      <c r="A152" s="48">
        <f>職員配置!A152</f>
        <v>0</v>
      </c>
      <c r="B152" s="48">
        <f>職員配置!B152</f>
        <v>0</v>
      </c>
      <c r="C152" s="49" t="str">
        <f>IF(OR(職員配置!$D152="社会福祉士",職員配置!$D152="介護福祉士",職員配置!$D152="精神保健福祉士")=TRUE,"○","")</f>
        <v/>
      </c>
      <c r="D152" s="49" t="str">
        <f>IF(職員配置!$E152="常勤","○","")</f>
        <v/>
      </c>
      <c r="E152" s="49" t="str">
        <f>IF(職員配置!I152="","",IF(職員配置!$I152&gt;=3,"○",""))</f>
        <v/>
      </c>
      <c r="F152" s="49" t="str">
        <f>IF(職員配置!$F152="専従","○","")</f>
        <v/>
      </c>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9">
        <f t="shared" si="0"/>
        <v>0</v>
      </c>
      <c r="AJ152" s="43"/>
      <c r="AK152" s="10" t="e">
        <f>ROUNDDOWN(AJ152/AG209,2)</f>
        <v>#DIV/0!</v>
      </c>
    </row>
    <row r="153" spans="1:37" ht="30" hidden="1" customHeight="1" thickBot="1">
      <c r="A153" s="48">
        <f>職員配置!A153</f>
        <v>0</v>
      </c>
      <c r="B153" s="48">
        <f>職員配置!B153</f>
        <v>0</v>
      </c>
      <c r="C153" s="49" t="str">
        <f>IF(OR(職員配置!$D153="社会福祉士",職員配置!$D153="介護福祉士",職員配置!$D153="精神保健福祉士")=TRUE,"○","")</f>
        <v/>
      </c>
      <c r="D153" s="49" t="str">
        <f>IF(職員配置!$E153="常勤","○","")</f>
        <v/>
      </c>
      <c r="E153" s="49" t="str">
        <f>IF(職員配置!I153="","",IF(職員配置!$I153&gt;=3,"○",""))</f>
        <v/>
      </c>
      <c r="F153" s="49" t="str">
        <f>IF(職員配置!$F153="専従","○","")</f>
        <v/>
      </c>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9">
        <f t="shared" si="0"/>
        <v>0</v>
      </c>
      <c r="AJ153" s="43"/>
      <c r="AK153" s="10" t="e">
        <f>ROUNDDOWN(AJ153/AG209,2)</f>
        <v>#DIV/0!</v>
      </c>
    </row>
    <row r="154" spans="1:37" ht="30" hidden="1" customHeight="1" thickBot="1">
      <c r="A154" s="48">
        <f>職員配置!A154</f>
        <v>0</v>
      </c>
      <c r="B154" s="48">
        <f>職員配置!B154</f>
        <v>0</v>
      </c>
      <c r="C154" s="49" t="str">
        <f>IF(OR(職員配置!$D154="社会福祉士",職員配置!$D154="介護福祉士",職員配置!$D154="精神保健福祉士")=TRUE,"○","")</f>
        <v/>
      </c>
      <c r="D154" s="49" t="str">
        <f>IF(職員配置!$E154="常勤","○","")</f>
        <v/>
      </c>
      <c r="E154" s="49" t="str">
        <f>IF(職員配置!I154="","",IF(職員配置!$I154&gt;=3,"○",""))</f>
        <v/>
      </c>
      <c r="F154" s="49" t="str">
        <f>IF(職員配置!$F154="専従","○","")</f>
        <v/>
      </c>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9">
        <f t="shared" si="0"/>
        <v>0</v>
      </c>
      <c r="AJ154" s="43"/>
      <c r="AK154" s="10" t="e">
        <f>ROUNDDOWN(AJ154/AG209,2)</f>
        <v>#DIV/0!</v>
      </c>
    </row>
    <row r="155" spans="1:37" ht="30" hidden="1" customHeight="1" thickBot="1">
      <c r="A155" s="48">
        <f>職員配置!A155</f>
        <v>0</v>
      </c>
      <c r="B155" s="48">
        <f>職員配置!B155</f>
        <v>0</v>
      </c>
      <c r="C155" s="49" t="str">
        <f>IF(OR(職員配置!$D155="社会福祉士",職員配置!$D155="介護福祉士",職員配置!$D155="精神保健福祉士")=TRUE,"○","")</f>
        <v/>
      </c>
      <c r="D155" s="49" t="str">
        <f>IF(職員配置!$E155="常勤","○","")</f>
        <v/>
      </c>
      <c r="E155" s="49" t="str">
        <f>IF(職員配置!I155="","",IF(職員配置!$I155&gt;=3,"○",""))</f>
        <v/>
      </c>
      <c r="F155" s="49" t="str">
        <f>IF(職員配置!$F155="専従","○","")</f>
        <v/>
      </c>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9">
        <f t="shared" si="0"/>
        <v>0</v>
      </c>
      <c r="AJ155" s="43"/>
      <c r="AK155" s="10" t="e">
        <f>ROUNDDOWN(AJ155/AG209,2)</f>
        <v>#DIV/0!</v>
      </c>
    </row>
    <row r="156" spans="1:37" ht="30" hidden="1" customHeight="1" thickBot="1">
      <c r="A156" s="48">
        <f>職員配置!A156</f>
        <v>0</v>
      </c>
      <c r="B156" s="48">
        <f>職員配置!B156</f>
        <v>0</v>
      </c>
      <c r="C156" s="49" t="str">
        <f>IF(OR(職員配置!$D156="社会福祉士",職員配置!$D156="介護福祉士",職員配置!$D156="精神保健福祉士")=TRUE,"○","")</f>
        <v/>
      </c>
      <c r="D156" s="49" t="str">
        <f>IF(職員配置!$E156="常勤","○","")</f>
        <v/>
      </c>
      <c r="E156" s="49" t="str">
        <f>IF(職員配置!I156="","",IF(職員配置!$I156&gt;=3,"○",""))</f>
        <v/>
      </c>
      <c r="F156" s="49" t="str">
        <f>IF(職員配置!$F156="専従","○","")</f>
        <v/>
      </c>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9">
        <f t="shared" si="0"/>
        <v>0</v>
      </c>
      <c r="AJ156" s="43"/>
      <c r="AK156" s="10" t="e">
        <f>ROUNDDOWN(AJ156/AG209,2)</f>
        <v>#DIV/0!</v>
      </c>
    </row>
    <row r="157" spans="1:37" ht="30" hidden="1" customHeight="1" thickBot="1">
      <c r="A157" s="48">
        <f>職員配置!A157</f>
        <v>0</v>
      </c>
      <c r="B157" s="48">
        <f>職員配置!B157</f>
        <v>0</v>
      </c>
      <c r="C157" s="49" t="str">
        <f>IF(OR(職員配置!$D157="社会福祉士",職員配置!$D157="介護福祉士",職員配置!$D157="精神保健福祉士")=TRUE,"○","")</f>
        <v/>
      </c>
      <c r="D157" s="49" t="str">
        <f>IF(職員配置!$E157="常勤","○","")</f>
        <v/>
      </c>
      <c r="E157" s="49" t="str">
        <f>IF(職員配置!I157="","",IF(職員配置!$I157&gt;=3,"○",""))</f>
        <v/>
      </c>
      <c r="F157" s="49" t="str">
        <f>IF(職員配置!$F157="専従","○","")</f>
        <v/>
      </c>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9">
        <f t="shared" si="0"/>
        <v>0</v>
      </c>
      <c r="AJ157" s="43"/>
      <c r="AK157" s="10" t="e">
        <f>ROUNDDOWN(AJ157/AG209,2)</f>
        <v>#DIV/0!</v>
      </c>
    </row>
    <row r="158" spans="1:37" ht="30" hidden="1" customHeight="1" thickBot="1">
      <c r="A158" s="48">
        <f>職員配置!A158</f>
        <v>0</v>
      </c>
      <c r="B158" s="48">
        <f>職員配置!B158</f>
        <v>0</v>
      </c>
      <c r="C158" s="49" t="str">
        <f>IF(OR(職員配置!$D158="社会福祉士",職員配置!$D158="介護福祉士",職員配置!$D158="精神保健福祉士")=TRUE,"○","")</f>
        <v/>
      </c>
      <c r="D158" s="49" t="str">
        <f>IF(職員配置!$E158="常勤","○","")</f>
        <v/>
      </c>
      <c r="E158" s="49" t="str">
        <f>IF(職員配置!I158="","",IF(職員配置!$I158&gt;=3,"○",""))</f>
        <v/>
      </c>
      <c r="F158" s="49" t="str">
        <f>IF(職員配置!$F158="専従","○","")</f>
        <v/>
      </c>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9">
        <f t="shared" si="0"/>
        <v>0</v>
      </c>
      <c r="AJ158" s="43"/>
      <c r="AK158" s="10" t="e">
        <f>ROUNDDOWN(AJ158/AG209,2)</f>
        <v>#DIV/0!</v>
      </c>
    </row>
    <row r="159" spans="1:37" ht="30" hidden="1" customHeight="1" thickBot="1">
      <c r="A159" s="48">
        <f>職員配置!A159</f>
        <v>0</v>
      </c>
      <c r="B159" s="48">
        <f>職員配置!B159</f>
        <v>0</v>
      </c>
      <c r="C159" s="49" t="str">
        <f>IF(OR(職員配置!$D159="社会福祉士",職員配置!$D159="介護福祉士",職員配置!$D159="精神保健福祉士")=TRUE,"○","")</f>
        <v/>
      </c>
      <c r="D159" s="49" t="str">
        <f>IF(職員配置!$E159="常勤","○","")</f>
        <v/>
      </c>
      <c r="E159" s="49" t="str">
        <f>IF(職員配置!I159="","",IF(職員配置!$I159&gt;=3,"○",""))</f>
        <v/>
      </c>
      <c r="F159" s="49" t="str">
        <f>IF(職員配置!$F159="専従","○","")</f>
        <v/>
      </c>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9">
        <f t="shared" si="0"/>
        <v>0</v>
      </c>
      <c r="AJ159" s="43"/>
      <c r="AK159" s="10" t="e">
        <f>ROUNDDOWN(AJ159/AG209,2)</f>
        <v>#DIV/0!</v>
      </c>
    </row>
    <row r="160" spans="1:37" ht="30" hidden="1" customHeight="1" thickBot="1">
      <c r="A160" s="48">
        <f>職員配置!A160</f>
        <v>0</v>
      </c>
      <c r="B160" s="48">
        <f>職員配置!B160</f>
        <v>0</v>
      </c>
      <c r="C160" s="49" t="str">
        <f>IF(OR(職員配置!$D160="社会福祉士",職員配置!$D160="介護福祉士",職員配置!$D160="精神保健福祉士")=TRUE,"○","")</f>
        <v/>
      </c>
      <c r="D160" s="49" t="str">
        <f>IF(職員配置!$E160="常勤","○","")</f>
        <v/>
      </c>
      <c r="E160" s="49" t="str">
        <f>IF(職員配置!I160="","",IF(職員配置!$I160&gt;=3,"○",""))</f>
        <v/>
      </c>
      <c r="F160" s="49" t="str">
        <f>IF(職員配置!$F160="専従","○","")</f>
        <v/>
      </c>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9">
        <f t="shared" si="0"/>
        <v>0</v>
      </c>
      <c r="AJ160" s="43"/>
      <c r="AK160" s="10" t="e">
        <f>ROUNDDOWN(AJ160/AG209,2)</f>
        <v>#DIV/0!</v>
      </c>
    </row>
    <row r="161" spans="1:37" ht="30" hidden="1" customHeight="1" thickBot="1">
      <c r="A161" s="48">
        <f>職員配置!A161</f>
        <v>0</v>
      </c>
      <c r="B161" s="48">
        <f>職員配置!B161</f>
        <v>0</v>
      </c>
      <c r="C161" s="49" t="str">
        <f>IF(OR(職員配置!$D161="社会福祉士",職員配置!$D161="介護福祉士",職員配置!$D161="精神保健福祉士")=TRUE,"○","")</f>
        <v/>
      </c>
      <c r="D161" s="49" t="str">
        <f>IF(職員配置!$E161="常勤","○","")</f>
        <v/>
      </c>
      <c r="E161" s="49" t="str">
        <f>IF(職員配置!I161="","",IF(職員配置!$I161&gt;=3,"○",""))</f>
        <v/>
      </c>
      <c r="F161" s="49" t="str">
        <f>IF(職員配置!$F161="専従","○","")</f>
        <v/>
      </c>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9">
        <f t="shared" si="0"/>
        <v>0</v>
      </c>
      <c r="AJ161" s="43"/>
      <c r="AK161" s="10" t="e">
        <f>ROUNDDOWN(AJ161/AG209,2)</f>
        <v>#DIV/0!</v>
      </c>
    </row>
    <row r="162" spans="1:37" ht="30" hidden="1" customHeight="1" thickBot="1">
      <c r="A162" s="48">
        <f>職員配置!A162</f>
        <v>0</v>
      </c>
      <c r="B162" s="48">
        <f>職員配置!B162</f>
        <v>0</v>
      </c>
      <c r="C162" s="49" t="str">
        <f>IF(OR(職員配置!$D162="社会福祉士",職員配置!$D162="介護福祉士",職員配置!$D162="精神保健福祉士")=TRUE,"○","")</f>
        <v/>
      </c>
      <c r="D162" s="49" t="str">
        <f>IF(職員配置!$E162="常勤","○","")</f>
        <v/>
      </c>
      <c r="E162" s="49" t="str">
        <f>IF(職員配置!I162="","",IF(職員配置!$I162&gt;=3,"○",""))</f>
        <v/>
      </c>
      <c r="F162" s="49" t="str">
        <f>IF(職員配置!$F162="専従","○","")</f>
        <v/>
      </c>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9">
        <f t="shared" si="0"/>
        <v>0</v>
      </c>
      <c r="AJ162" s="43"/>
      <c r="AK162" s="10" t="e">
        <f>ROUNDDOWN(AJ162/AG209,2)</f>
        <v>#DIV/0!</v>
      </c>
    </row>
    <row r="163" spans="1:37" ht="30" hidden="1" customHeight="1" thickBot="1">
      <c r="A163" s="48">
        <f>職員配置!A163</f>
        <v>0</v>
      </c>
      <c r="B163" s="48">
        <f>職員配置!B163</f>
        <v>0</v>
      </c>
      <c r="C163" s="49" t="str">
        <f>IF(OR(職員配置!$D163="社会福祉士",職員配置!$D163="介護福祉士",職員配置!$D163="精神保健福祉士")=TRUE,"○","")</f>
        <v/>
      </c>
      <c r="D163" s="49" t="str">
        <f>IF(職員配置!$E163="常勤","○","")</f>
        <v/>
      </c>
      <c r="E163" s="49" t="str">
        <f>IF(職員配置!I163="","",IF(職員配置!$I163&gt;=3,"○",""))</f>
        <v/>
      </c>
      <c r="F163" s="49" t="str">
        <f>IF(職員配置!$F163="専従","○","")</f>
        <v/>
      </c>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9">
        <f t="shared" si="0"/>
        <v>0</v>
      </c>
      <c r="AJ163" s="43"/>
      <c r="AK163" s="10" t="e">
        <f>ROUNDDOWN(AJ163/AG209,2)</f>
        <v>#DIV/0!</v>
      </c>
    </row>
    <row r="164" spans="1:37" ht="30" hidden="1" customHeight="1" thickBot="1">
      <c r="A164" s="48">
        <f>職員配置!A164</f>
        <v>0</v>
      </c>
      <c r="B164" s="48">
        <f>職員配置!B164</f>
        <v>0</v>
      </c>
      <c r="C164" s="49" t="str">
        <f>IF(OR(職員配置!$D164="社会福祉士",職員配置!$D164="介護福祉士",職員配置!$D164="精神保健福祉士")=TRUE,"○","")</f>
        <v/>
      </c>
      <c r="D164" s="49" t="str">
        <f>IF(職員配置!$E164="常勤","○","")</f>
        <v/>
      </c>
      <c r="E164" s="49" t="str">
        <f>IF(職員配置!I164="","",IF(職員配置!$I164&gt;=3,"○",""))</f>
        <v/>
      </c>
      <c r="F164" s="49" t="str">
        <f>IF(職員配置!$F164="専従","○","")</f>
        <v/>
      </c>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9">
        <f t="shared" si="0"/>
        <v>0</v>
      </c>
      <c r="AJ164" s="43"/>
      <c r="AK164" s="10" t="e">
        <f>ROUNDDOWN(AJ164/AG209,2)</f>
        <v>#DIV/0!</v>
      </c>
    </row>
    <row r="165" spans="1:37" ht="30" hidden="1" customHeight="1" thickBot="1">
      <c r="A165" s="48">
        <f>職員配置!A165</f>
        <v>0</v>
      </c>
      <c r="B165" s="48">
        <f>職員配置!B165</f>
        <v>0</v>
      </c>
      <c r="C165" s="49" t="str">
        <f>IF(OR(職員配置!$D165="社会福祉士",職員配置!$D165="介護福祉士",職員配置!$D165="精神保健福祉士")=TRUE,"○","")</f>
        <v/>
      </c>
      <c r="D165" s="49" t="str">
        <f>IF(職員配置!$E165="常勤","○","")</f>
        <v/>
      </c>
      <c r="E165" s="49" t="str">
        <f>IF(職員配置!I165="","",IF(職員配置!$I165&gt;=3,"○",""))</f>
        <v/>
      </c>
      <c r="F165" s="49" t="str">
        <f>IF(職員配置!$F165="専従","○","")</f>
        <v/>
      </c>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9">
        <f t="shared" si="0"/>
        <v>0</v>
      </c>
      <c r="AJ165" s="43"/>
      <c r="AK165" s="10" t="e">
        <f>ROUNDDOWN(AJ165/AG209,2)</f>
        <v>#DIV/0!</v>
      </c>
    </row>
    <row r="166" spans="1:37" ht="30" hidden="1" customHeight="1" thickBot="1">
      <c r="A166" s="48">
        <f>職員配置!A166</f>
        <v>0</v>
      </c>
      <c r="B166" s="48">
        <f>職員配置!B166</f>
        <v>0</v>
      </c>
      <c r="C166" s="49" t="str">
        <f>IF(OR(職員配置!$D166="社会福祉士",職員配置!$D166="介護福祉士",職員配置!$D166="精神保健福祉士")=TRUE,"○","")</f>
        <v/>
      </c>
      <c r="D166" s="49" t="str">
        <f>IF(職員配置!$E166="常勤","○","")</f>
        <v/>
      </c>
      <c r="E166" s="49" t="str">
        <f>IF(職員配置!I166="","",IF(職員配置!$I166&gt;=3,"○",""))</f>
        <v/>
      </c>
      <c r="F166" s="49" t="str">
        <f>IF(職員配置!$F166="専従","○","")</f>
        <v/>
      </c>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9">
        <f t="shared" si="0"/>
        <v>0</v>
      </c>
      <c r="AJ166" s="43"/>
      <c r="AK166" s="10" t="e">
        <f>ROUNDDOWN(AJ166/AG209,2)</f>
        <v>#DIV/0!</v>
      </c>
    </row>
    <row r="167" spans="1:37" ht="30" hidden="1" customHeight="1" thickBot="1">
      <c r="A167" s="48">
        <f>職員配置!A167</f>
        <v>0</v>
      </c>
      <c r="B167" s="48">
        <f>職員配置!B167</f>
        <v>0</v>
      </c>
      <c r="C167" s="49" t="str">
        <f>IF(OR(職員配置!$D167="社会福祉士",職員配置!$D167="介護福祉士",職員配置!$D167="精神保健福祉士")=TRUE,"○","")</f>
        <v/>
      </c>
      <c r="D167" s="49" t="str">
        <f>IF(職員配置!$E167="常勤","○","")</f>
        <v/>
      </c>
      <c r="E167" s="49" t="str">
        <f>IF(職員配置!I167="","",IF(職員配置!$I167&gt;=3,"○",""))</f>
        <v/>
      </c>
      <c r="F167" s="49" t="str">
        <f>IF(職員配置!$F167="専従","○","")</f>
        <v/>
      </c>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9">
        <f t="shared" si="0"/>
        <v>0</v>
      </c>
      <c r="AJ167" s="43"/>
      <c r="AK167" s="10" t="e">
        <f>ROUNDDOWN(AJ167/AG209,2)</f>
        <v>#DIV/0!</v>
      </c>
    </row>
    <row r="168" spans="1:37" ht="30" hidden="1" customHeight="1" thickBot="1">
      <c r="A168" s="48">
        <f>職員配置!A168</f>
        <v>0</v>
      </c>
      <c r="B168" s="48">
        <f>職員配置!B168</f>
        <v>0</v>
      </c>
      <c r="C168" s="49" t="str">
        <f>IF(OR(職員配置!$D168="社会福祉士",職員配置!$D168="介護福祉士",職員配置!$D168="精神保健福祉士")=TRUE,"○","")</f>
        <v/>
      </c>
      <c r="D168" s="49" t="str">
        <f>IF(職員配置!$E168="常勤","○","")</f>
        <v/>
      </c>
      <c r="E168" s="49" t="str">
        <f>IF(職員配置!I168="","",IF(職員配置!$I168&gt;=3,"○",""))</f>
        <v/>
      </c>
      <c r="F168" s="49" t="str">
        <f>IF(職員配置!$F168="専従","○","")</f>
        <v/>
      </c>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9">
        <f t="shared" si="0"/>
        <v>0</v>
      </c>
      <c r="AJ168" s="43"/>
      <c r="AK168" s="10" t="e">
        <f>ROUNDDOWN(AJ168/AG209,2)</f>
        <v>#DIV/0!</v>
      </c>
    </row>
    <row r="169" spans="1:37" ht="30" hidden="1" customHeight="1" thickBot="1">
      <c r="A169" s="48">
        <f>職員配置!A169</f>
        <v>0</v>
      </c>
      <c r="B169" s="48">
        <f>職員配置!B169</f>
        <v>0</v>
      </c>
      <c r="C169" s="49" t="str">
        <f>IF(OR(職員配置!$D169="社会福祉士",職員配置!$D169="介護福祉士",職員配置!$D169="精神保健福祉士")=TRUE,"○","")</f>
        <v/>
      </c>
      <c r="D169" s="49" t="str">
        <f>IF(職員配置!$E169="常勤","○","")</f>
        <v/>
      </c>
      <c r="E169" s="49" t="str">
        <f>IF(職員配置!I169="","",IF(職員配置!$I169&gt;=3,"○",""))</f>
        <v/>
      </c>
      <c r="F169" s="49" t="str">
        <f>IF(職員配置!$F169="専従","○","")</f>
        <v/>
      </c>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9">
        <f t="shared" si="0"/>
        <v>0</v>
      </c>
      <c r="AJ169" s="43"/>
      <c r="AK169" s="10" t="e">
        <f>ROUNDDOWN(AJ169/AG209,2)</f>
        <v>#DIV/0!</v>
      </c>
    </row>
    <row r="170" spans="1:37" ht="30" hidden="1" customHeight="1" thickBot="1">
      <c r="A170" s="48">
        <f>職員配置!A170</f>
        <v>0</v>
      </c>
      <c r="B170" s="48">
        <f>職員配置!B170</f>
        <v>0</v>
      </c>
      <c r="C170" s="49" t="str">
        <f>IF(OR(職員配置!$D170="社会福祉士",職員配置!$D170="介護福祉士",職員配置!$D170="精神保健福祉士")=TRUE,"○","")</f>
        <v/>
      </c>
      <c r="D170" s="49" t="str">
        <f>IF(職員配置!$E170="常勤","○","")</f>
        <v/>
      </c>
      <c r="E170" s="49" t="str">
        <f>IF(職員配置!I170="","",IF(職員配置!$I170&gt;=3,"○",""))</f>
        <v/>
      </c>
      <c r="F170" s="49" t="str">
        <f>IF(職員配置!$F170="専従","○","")</f>
        <v/>
      </c>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9">
        <f t="shared" si="0"/>
        <v>0</v>
      </c>
      <c r="AJ170" s="43"/>
      <c r="AK170" s="10" t="e">
        <f>ROUNDDOWN(AJ170/AG209,2)</f>
        <v>#DIV/0!</v>
      </c>
    </row>
    <row r="171" spans="1:37" ht="30" hidden="1" customHeight="1" thickBot="1">
      <c r="A171" s="48">
        <f>職員配置!A171</f>
        <v>0</v>
      </c>
      <c r="B171" s="48">
        <f>職員配置!B171</f>
        <v>0</v>
      </c>
      <c r="C171" s="49" t="str">
        <f>IF(OR(職員配置!$D171="社会福祉士",職員配置!$D171="介護福祉士",職員配置!$D171="精神保健福祉士")=TRUE,"○","")</f>
        <v/>
      </c>
      <c r="D171" s="49" t="str">
        <f>IF(職員配置!$E171="常勤","○","")</f>
        <v/>
      </c>
      <c r="E171" s="49" t="str">
        <f>IF(職員配置!I171="","",IF(職員配置!$I171&gt;=3,"○",""))</f>
        <v/>
      </c>
      <c r="F171" s="49" t="str">
        <f>IF(職員配置!$F171="専従","○","")</f>
        <v/>
      </c>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9">
        <f t="shared" si="0"/>
        <v>0</v>
      </c>
      <c r="AJ171" s="43"/>
      <c r="AK171" s="10" t="e">
        <f>ROUNDDOWN(AJ171/AG209,2)</f>
        <v>#DIV/0!</v>
      </c>
    </row>
    <row r="172" spans="1:37" ht="30" hidden="1" customHeight="1" thickBot="1">
      <c r="A172" s="48">
        <f>職員配置!A172</f>
        <v>0</v>
      </c>
      <c r="B172" s="48">
        <f>職員配置!B172</f>
        <v>0</v>
      </c>
      <c r="C172" s="49" t="str">
        <f>IF(OR(職員配置!$D172="社会福祉士",職員配置!$D172="介護福祉士",職員配置!$D172="精神保健福祉士")=TRUE,"○","")</f>
        <v/>
      </c>
      <c r="D172" s="49" t="str">
        <f>IF(職員配置!$E172="常勤","○","")</f>
        <v/>
      </c>
      <c r="E172" s="49" t="str">
        <f>IF(職員配置!I172="","",IF(職員配置!$I172&gt;=3,"○",""))</f>
        <v/>
      </c>
      <c r="F172" s="49" t="str">
        <f>IF(職員配置!$F172="専従","○","")</f>
        <v/>
      </c>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9">
        <f t="shared" si="0"/>
        <v>0</v>
      </c>
      <c r="AJ172" s="43"/>
      <c r="AK172" s="10" t="e">
        <f>ROUNDDOWN(AJ172/AG209,2)</f>
        <v>#DIV/0!</v>
      </c>
    </row>
    <row r="173" spans="1:37" ht="30" hidden="1" customHeight="1" thickBot="1">
      <c r="A173" s="48">
        <f>職員配置!A173</f>
        <v>0</v>
      </c>
      <c r="B173" s="48">
        <f>職員配置!B173</f>
        <v>0</v>
      </c>
      <c r="C173" s="49" t="str">
        <f>IF(OR(職員配置!$D173="社会福祉士",職員配置!$D173="介護福祉士",職員配置!$D173="精神保健福祉士")=TRUE,"○","")</f>
        <v/>
      </c>
      <c r="D173" s="49" t="str">
        <f>IF(職員配置!$E173="常勤","○","")</f>
        <v/>
      </c>
      <c r="E173" s="49" t="str">
        <f>IF(職員配置!I173="","",IF(職員配置!$I173&gt;=3,"○",""))</f>
        <v/>
      </c>
      <c r="F173" s="49" t="str">
        <f>IF(職員配置!$F173="専従","○","")</f>
        <v/>
      </c>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9">
        <f t="shared" si="0"/>
        <v>0</v>
      </c>
      <c r="AJ173" s="43"/>
      <c r="AK173" s="10" t="e">
        <f>ROUNDDOWN(AJ173/AG209,2)</f>
        <v>#DIV/0!</v>
      </c>
    </row>
    <row r="174" spans="1:37" ht="30" hidden="1" customHeight="1" thickBot="1">
      <c r="A174" s="48">
        <f>職員配置!A174</f>
        <v>0</v>
      </c>
      <c r="B174" s="48">
        <f>職員配置!B174</f>
        <v>0</v>
      </c>
      <c r="C174" s="49" t="str">
        <f>IF(OR(職員配置!$D174="社会福祉士",職員配置!$D174="介護福祉士",職員配置!$D174="精神保健福祉士")=TRUE,"○","")</f>
        <v/>
      </c>
      <c r="D174" s="49" t="str">
        <f>IF(職員配置!$E174="常勤","○","")</f>
        <v/>
      </c>
      <c r="E174" s="49" t="str">
        <f>IF(職員配置!I174="","",IF(職員配置!$I174&gt;=3,"○",""))</f>
        <v/>
      </c>
      <c r="F174" s="49" t="str">
        <f>IF(職員配置!$F174="専従","○","")</f>
        <v/>
      </c>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9">
        <f t="shared" si="0"/>
        <v>0</v>
      </c>
      <c r="AJ174" s="43"/>
      <c r="AK174" s="10" t="e">
        <f>ROUNDDOWN(AJ174/AG209,2)</f>
        <v>#DIV/0!</v>
      </c>
    </row>
    <row r="175" spans="1:37" ht="30" hidden="1" customHeight="1" thickBot="1">
      <c r="A175" s="48">
        <f>職員配置!A175</f>
        <v>0</v>
      </c>
      <c r="B175" s="48">
        <f>職員配置!B175</f>
        <v>0</v>
      </c>
      <c r="C175" s="49" t="str">
        <f>IF(OR(職員配置!$D175="社会福祉士",職員配置!$D175="介護福祉士",職員配置!$D175="精神保健福祉士")=TRUE,"○","")</f>
        <v/>
      </c>
      <c r="D175" s="49" t="str">
        <f>IF(職員配置!$E175="常勤","○","")</f>
        <v/>
      </c>
      <c r="E175" s="49" t="str">
        <f>IF(職員配置!I175="","",IF(職員配置!$I175&gt;=3,"○",""))</f>
        <v/>
      </c>
      <c r="F175" s="49" t="str">
        <f>IF(職員配置!$F175="専従","○","")</f>
        <v/>
      </c>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9">
        <f t="shared" si="0"/>
        <v>0</v>
      </c>
      <c r="AJ175" s="43"/>
      <c r="AK175" s="10" t="e">
        <f>ROUNDDOWN(AJ175/AG209,2)</f>
        <v>#DIV/0!</v>
      </c>
    </row>
    <row r="176" spans="1:37" ht="30" hidden="1" customHeight="1" thickBot="1">
      <c r="A176" s="48">
        <f>職員配置!A176</f>
        <v>0</v>
      </c>
      <c r="B176" s="48">
        <f>職員配置!B176</f>
        <v>0</v>
      </c>
      <c r="C176" s="49" t="str">
        <f>IF(OR(職員配置!$D176="社会福祉士",職員配置!$D176="介護福祉士",職員配置!$D176="精神保健福祉士")=TRUE,"○","")</f>
        <v/>
      </c>
      <c r="D176" s="49" t="str">
        <f>IF(職員配置!$E176="常勤","○","")</f>
        <v/>
      </c>
      <c r="E176" s="49" t="str">
        <f>IF(職員配置!I176="","",IF(職員配置!$I176&gt;=3,"○",""))</f>
        <v/>
      </c>
      <c r="F176" s="49" t="str">
        <f>IF(職員配置!$F176="専従","○","")</f>
        <v/>
      </c>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9">
        <f t="shared" si="0"/>
        <v>0</v>
      </c>
      <c r="AJ176" s="43"/>
      <c r="AK176" s="10" t="e">
        <f>ROUNDDOWN(AJ176/AG209,2)</f>
        <v>#DIV/0!</v>
      </c>
    </row>
    <row r="177" spans="1:37" ht="30" hidden="1" customHeight="1" thickBot="1">
      <c r="A177" s="48">
        <f>職員配置!A177</f>
        <v>0</v>
      </c>
      <c r="B177" s="48">
        <f>職員配置!B177</f>
        <v>0</v>
      </c>
      <c r="C177" s="49" t="str">
        <f>IF(OR(職員配置!$D177="社会福祉士",職員配置!$D177="介護福祉士",職員配置!$D177="精神保健福祉士")=TRUE,"○","")</f>
        <v/>
      </c>
      <c r="D177" s="49" t="str">
        <f>IF(職員配置!$E177="常勤","○","")</f>
        <v/>
      </c>
      <c r="E177" s="49" t="str">
        <f>IF(職員配置!I177="","",IF(職員配置!$I177&gt;=3,"○",""))</f>
        <v/>
      </c>
      <c r="F177" s="49" t="str">
        <f>IF(職員配置!$F177="専従","○","")</f>
        <v/>
      </c>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9">
        <f t="shared" si="0"/>
        <v>0</v>
      </c>
      <c r="AJ177" s="43"/>
      <c r="AK177" s="10" t="e">
        <f>ROUNDDOWN(AJ177/AG209,2)</f>
        <v>#DIV/0!</v>
      </c>
    </row>
    <row r="178" spans="1:37" ht="30" hidden="1" customHeight="1" thickBot="1">
      <c r="A178" s="48">
        <f>職員配置!A178</f>
        <v>0</v>
      </c>
      <c r="B178" s="48">
        <f>職員配置!B178</f>
        <v>0</v>
      </c>
      <c r="C178" s="49" t="str">
        <f>IF(OR(職員配置!$D178="社会福祉士",職員配置!$D178="介護福祉士",職員配置!$D178="精神保健福祉士")=TRUE,"○","")</f>
        <v/>
      </c>
      <c r="D178" s="49" t="str">
        <f>IF(職員配置!$E178="常勤","○","")</f>
        <v/>
      </c>
      <c r="E178" s="49" t="str">
        <f>IF(職員配置!I178="","",IF(職員配置!$I178&gt;=3,"○",""))</f>
        <v/>
      </c>
      <c r="F178" s="49" t="str">
        <f>IF(職員配置!$F178="専従","○","")</f>
        <v/>
      </c>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9">
        <f t="shared" si="0"/>
        <v>0</v>
      </c>
      <c r="AJ178" s="43"/>
      <c r="AK178" s="10" t="e">
        <f>ROUNDDOWN(AJ178/AG209,2)</f>
        <v>#DIV/0!</v>
      </c>
    </row>
    <row r="179" spans="1:37" ht="30" hidden="1" customHeight="1" thickBot="1">
      <c r="A179" s="48">
        <f>職員配置!A179</f>
        <v>0</v>
      </c>
      <c r="B179" s="48">
        <f>職員配置!B179</f>
        <v>0</v>
      </c>
      <c r="C179" s="49" t="str">
        <f>IF(OR(職員配置!$D179="社会福祉士",職員配置!$D179="介護福祉士",職員配置!$D179="精神保健福祉士")=TRUE,"○","")</f>
        <v/>
      </c>
      <c r="D179" s="49" t="str">
        <f>IF(職員配置!$E179="常勤","○","")</f>
        <v/>
      </c>
      <c r="E179" s="49" t="str">
        <f>IF(職員配置!I179="","",IF(職員配置!$I179&gt;=3,"○",""))</f>
        <v/>
      </c>
      <c r="F179" s="49" t="str">
        <f>IF(職員配置!$F179="専従","○","")</f>
        <v/>
      </c>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9">
        <f t="shared" si="0"/>
        <v>0</v>
      </c>
      <c r="AJ179" s="43"/>
      <c r="AK179" s="10" t="e">
        <f>ROUNDDOWN(AJ179/AG209,2)</f>
        <v>#DIV/0!</v>
      </c>
    </row>
    <row r="180" spans="1:37" ht="30" hidden="1" customHeight="1" thickBot="1">
      <c r="A180" s="48">
        <f>職員配置!A180</f>
        <v>0</v>
      </c>
      <c r="B180" s="48">
        <f>職員配置!B180</f>
        <v>0</v>
      </c>
      <c r="C180" s="49" t="str">
        <f>IF(OR(職員配置!$D180="社会福祉士",職員配置!$D180="介護福祉士",職員配置!$D180="精神保健福祉士")=TRUE,"○","")</f>
        <v/>
      </c>
      <c r="D180" s="49" t="str">
        <f>IF(職員配置!$E180="常勤","○","")</f>
        <v/>
      </c>
      <c r="E180" s="49" t="str">
        <f>IF(職員配置!I180="","",IF(職員配置!$I180&gt;=3,"○",""))</f>
        <v/>
      </c>
      <c r="F180" s="49" t="str">
        <f>IF(職員配置!$F180="専従","○","")</f>
        <v/>
      </c>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9">
        <f t="shared" si="0"/>
        <v>0</v>
      </c>
      <c r="AJ180" s="43"/>
      <c r="AK180" s="10" t="e">
        <f>ROUNDDOWN(AJ180/AG209,2)</f>
        <v>#DIV/0!</v>
      </c>
    </row>
    <row r="181" spans="1:37" ht="30" hidden="1" customHeight="1" thickBot="1">
      <c r="A181" s="48">
        <f>職員配置!A181</f>
        <v>0</v>
      </c>
      <c r="B181" s="48">
        <f>職員配置!B181</f>
        <v>0</v>
      </c>
      <c r="C181" s="49" t="str">
        <f>IF(OR(職員配置!$D181="社会福祉士",職員配置!$D181="介護福祉士",職員配置!$D181="精神保健福祉士")=TRUE,"○","")</f>
        <v/>
      </c>
      <c r="D181" s="49" t="str">
        <f>IF(職員配置!$E181="常勤","○","")</f>
        <v/>
      </c>
      <c r="E181" s="49" t="str">
        <f>IF(職員配置!I181="","",IF(職員配置!$I181&gt;=3,"○",""))</f>
        <v/>
      </c>
      <c r="F181" s="49" t="str">
        <f>IF(職員配置!$F181="専従","○","")</f>
        <v/>
      </c>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9"/>
      <c r="AG181" s="49"/>
      <c r="AH181" s="49"/>
      <c r="AI181" s="9">
        <f t="shared" si="0"/>
        <v>0</v>
      </c>
      <c r="AJ181" s="43"/>
      <c r="AK181" s="10" t="e">
        <f>ROUNDDOWN(AJ181/AG209,2)</f>
        <v>#DIV/0!</v>
      </c>
    </row>
    <row r="182" spans="1:37" ht="30" hidden="1" customHeight="1" thickBot="1">
      <c r="A182" s="48">
        <f>職員配置!A182</f>
        <v>0</v>
      </c>
      <c r="B182" s="48">
        <f>職員配置!B182</f>
        <v>0</v>
      </c>
      <c r="C182" s="49" t="str">
        <f>IF(OR(職員配置!$D182="社会福祉士",職員配置!$D182="介護福祉士",職員配置!$D182="精神保健福祉士")=TRUE,"○","")</f>
        <v/>
      </c>
      <c r="D182" s="49" t="str">
        <f>IF(職員配置!$E182="常勤","○","")</f>
        <v/>
      </c>
      <c r="E182" s="49" t="str">
        <f>IF(職員配置!I182="","",IF(職員配置!$I182&gt;=3,"○",""))</f>
        <v/>
      </c>
      <c r="F182" s="49" t="str">
        <f>IF(職員配置!$F182="専従","○","")</f>
        <v/>
      </c>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9">
        <f t="shared" si="0"/>
        <v>0</v>
      </c>
      <c r="AJ182" s="43"/>
      <c r="AK182" s="10" t="e">
        <f>ROUNDDOWN(AJ182/AG209,2)</f>
        <v>#DIV/0!</v>
      </c>
    </row>
    <row r="183" spans="1:37" ht="30" hidden="1" customHeight="1" thickBot="1">
      <c r="A183" s="48">
        <f>職員配置!A183</f>
        <v>0</v>
      </c>
      <c r="B183" s="48">
        <f>職員配置!B183</f>
        <v>0</v>
      </c>
      <c r="C183" s="49" t="str">
        <f>IF(OR(職員配置!$D183="社会福祉士",職員配置!$D183="介護福祉士",職員配置!$D183="精神保健福祉士")=TRUE,"○","")</f>
        <v/>
      </c>
      <c r="D183" s="49" t="str">
        <f>IF(職員配置!$E183="常勤","○","")</f>
        <v/>
      </c>
      <c r="E183" s="49" t="str">
        <f>IF(職員配置!I183="","",IF(職員配置!$I183&gt;=3,"○",""))</f>
        <v/>
      </c>
      <c r="F183" s="49" t="str">
        <f>IF(職員配置!$F183="専従","○","")</f>
        <v/>
      </c>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9">
        <f t="shared" si="0"/>
        <v>0</v>
      </c>
      <c r="AJ183" s="43"/>
      <c r="AK183" s="10" t="e">
        <f>ROUNDDOWN(AJ183/AG209,2)</f>
        <v>#DIV/0!</v>
      </c>
    </row>
    <row r="184" spans="1:37" ht="30" hidden="1" customHeight="1" thickBot="1">
      <c r="A184" s="48">
        <f>職員配置!A184</f>
        <v>0</v>
      </c>
      <c r="B184" s="48">
        <f>職員配置!B184</f>
        <v>0</v>
      </c>
      <c r="C184" s="49" t="str">
        <f>IF(OR(職員配置!$D184="社会福祉士",職員配置!$D184="介護福祉士",職員配置!$D184="精神保健福祉士")=TRUE,"○","")</f>
        <v/>
      </c>
      <c r="D184" s="49" t="str">
        <f>IF(職員配置!$E184="常勤","○","")</f>
        <v/>
      </c>
      <c r="E184" s="49" t="str">
        <f>IF(職員配置!I184="","",IF(職員配置!$I184&gt;=3,"○",""))</f>
        <v/>
      </c>
      <c r="F184" s="49" t="str">
        <f>IF(職員配置!$F184="専従","○","")</f>
        <v/>
      </c>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9">
        <f t="shared" si="0"/>
        <v>0</v>
      </c>
      <c r="AJ184" s="43"/>
      <c r="AK184" s="10" t="e">
        <f>ROUNDDOWN(AJ184/AG209,2)</f>
        <v>#DIV/0!</v>
      </c>
    </row>
    <row r="185" spans="1:37" ht="30" hidden="1" customHeight="1" thickBot="1">
      <c r="A185" s="48">
        <f>職員配置!A185</f>
        <v>0</v>
      </c>
      <c r="B185" s="48">
        <f>職員配置!B185</f>
        <v>0</v>
      </c>
      <c r="C185" s="49" t="str">
        <f>IF(OR(職員配置!$D185="社会福祉士",職員配置!$D185="介護福祉士",職員配置!$D185="精神保健福祉士")=TRUE,"○","")</f>
        <v/>
      </c>
      <c r="D185" s="49" t="str">
        <f>IF(職員配置!$E185="常勤","○","")</f>
        <v/>
      </c>
      <c r="E185" s="49" t="str">
        <f>IF(職員配置!I185="","",IF(職員配置!$I185&gt;=3,"○",""))</f>
        <v/>
      </c>
      <c r="F185" s="49" t="str">
        <f>IF(職員配置!$F185="専従","○","")</f>
        <v/>
      </c>
      <c r="G185" s="49"/>
      <c r="H185" s="49"/>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49"/>
      <c r="AG185" s="49"/>
      <c r="AH185" s="49"/>
      <c r="AI185" s="9">
        <f t="shared" si="0"/>
        <v>0</v>
      </c>
      <c r="AJ185" s="43"/>
      <c r="AK185" s="10" t="e">
        <f>ROUNDDOWN(AJ185/AG209,2)</f>
        <v>#DIV/0!</v>
      </c>
    </row>
    <row r="186" spans="1:37" ht="30" hidden="1" customHeight="1" thickBot="1">
      <c r="A186" s="48">
        <f>職員配置!A186</f>
        <v>0</v>
      </c>
      <c r="B186" s="48">
        <f>職員配置!B186</f>
        <v>0</v>
      </c>
      <c r="C186" s="49" t="str">
        <f>IF(OR(職員配置!$D186="社会福祉士",職員配置!$D186="介護福祉士",職員配置!$D186="精神保健福祉士")=TRUE,"○","")</f>
        <v/>
      </c>
      <c r="D186" s="49" t="str">
        <f>IF(職員配置!$E186="常勤","○","")</f>
        <v/>
      </c>
      <c r="E186" s="49" t="str">
        <f>IF(職員配置!I186="","",IF(職員配置!$I186&gt;=3,"○",""))</f>
        <v/>
      </c>
      <c r="F186" s="49" t="str">
        <f>IF(職員配置!$F186="専従","○","")</f>
        <v/>
      </c>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9"/>
      <c r="AG186" s="49"/>
      <c r="AH186" s="49"/>
      <c r="AI186" s="9">
        <f t="shared" si="0"/>
        <v>0</v>
      </c>
      <c r="AJ186" s="43"/>
      <c r="AK186" s="10" t="e">
        <f>ROUNDDOWN(AJ186/AG209,2)</f>
        <v>#DIV/0!</v>
      </c>
    </row>
    <row r="187" spans="1:37" ht="30" hidden="1" customHeight="1" thickBot="1">
      <c r="A187" s="48">
        <f>職員配置!A187</f>
        <v>0</v>
      </c>
      <c r="B187" s="48">
        <f>職員配置!B187</f>
        <v>0</v>
      </c>
      <c r="C187" s="49" t="str">
        <f>IF(OR(職員配置!$D187="社会福祉士",職員配置!$D187="介護福祉士",職員配置!$D187="精神保健福祉士")=TRUE,"○","")</f>
        <v/>
      </c>
      <c r="D187" s="49" t="str">
        <f>IF(職員配置!$E187="常勤","○","")</f>
        <v/>
      </c>
      <c r="E187" s="49" t="str">
        <f>IF(職員配置!I187="","",IF(職員配置!$I187&gt;=3,"○",""))</f>
        <v/>
      </c>
      <c r="F187" s="49" t="str">
        <f>IF(職員配置!$F187="専従","○","")</f>
        <v/>
      </c>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9"/>
      <c r="AG187" s="49"/>
      <c r="AH187" s="49"/>
      <c r="AI187" s="9">
        <f t="shared" si="0"/>
        <v>0</v>
      </c>
      <c r="AJ187" s="43"/>
      <c r="AK187" s="10" t="e">
        <f>ROUNDDOWN(AJ187/AG209,2)</f>
        <v>#DIV/0!</v>
      </c>
    </row>
    <row r="188" spans="1:37" ht="30" hidden="1" customHeight="1" thickBot="1">
      <c r="A188" s="48">
        <f>職員配置!A188</f>
        <v>0</v>
      </c>
      <c r="B188" s="48">
        <f>職員配置!B188</f>
        <v>0</v>
      </c>
      <c r="C188" s="49" t="str">
        <f>IF(OR(職員配置!$D188="社会福祉士",職員配置!$D188="介護福祉士",職員配置!$D188="精神保健福祉士")=TRUE,"○","")</f>
        <v/>
      </c>
      <c r="D188" s="49" t="str">
        <f>IF(職員配置!$E188="常勤","○","")</f>
        <v/>
      </c>
      <c r="E188" s="49" t="str">
        <f>IF(職員配置!I188="","",IF(職員配置!$I188&gt;=3,"○",""))</f>
        <v/>
      </c>
      <c r="F188" s="49" t="str">
        <f>IF(職員配置!$F188="専従","○","")</f>
        <v/>
      </c>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49"/>
      <c r="AH188" s="49"/>
      <c r="AI188" s="9">
        <f t="shared" si="0"/>
        <v>0</v>
      </c>
      <c r="AJ188" s="43"/>
      <c r="AK188" s="10" t="e">
        <f>ROUNDDOWN(AJ188/AG209,2)</f>
        <v>#DIV/0!</v>
      </c>
    </row>
    <row r="189" spans="1:37" ht="30" hidden="1" customHeight="1" thickBot="1">
      <c r="A189" s="48">
        <f>職員配置!A189</f>
        <v>0</v>
      </c>
      <c r="B189" s="48">
        <f>職員配置!B189</f>
        <v>0</v>
      </c>
      <c r="C189" s="49" t="str">
        <f>IF(OR(職員配置!$D189="社会福祉士",職員配置!$D189="介護福祉士",職員配置!$D189="精神保健福祉士")=TRUE,"○","")</f>
        <v/>
      </c>
      <c r="D189" s="49" t="str">
        <f>IF(職員配置!$E189="常勤","○","")</f>
        <v/>
      </c>
      <c r="E189" s="49" t="str">
        <f>IF(職員配置!I189="","",IF(職員配置!$I189&gt;=3,"○",""))</f>
        <v/>
      </c>
      <c r="F189" s="49" t="str">
        <f>IF(職員配置!$F189="専従","○","")</f>
        <v/>
      </c>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c r="AG189" s="49"/>
      <c r="AH189" s="49"/>
      <c r="AI189" s="9">
        <f t="shared" si="0"/>
        <v>0</v>
      </c>
      <c r="AJ189" s="43"/>
      <c r="AK189" s="10" t="e">
        <f>ROUNDDOWN(AJ189/AG209,2)</f>
        <v>#DIV/0!</v>
      </c>
    </row>
    <row r="190" spans="1:37" ht="30" hidden="1" customHeight="1" thickBot="1">
      <c r="A190" s="48">
        <f>職員配置!A190</f>
        <v>0</v>
      </c>
      <c r="B190" s="48">
        <f>職員配置!B190</f>
        <v>0</v>
      </c>
      <c r="C190" s="49" t="str">
        <f>IF(OR(職員配置!$D190="社会福祉士",職員配置!$D190="介護福祉士",職員配置!$D190="精神保健福祉士")=TRUE,"○","")</f>
        <v/>
      </c>
      <c r="D190" s="49" t="str">
        <f>IF(職員配置!$E190="常勤","○","")</f>
        <v/>
      </c>
      <c r="E190" s="49" t="str">
        <f>IF(職員配置!I190="","",IF(職員配置!$I190&gt;=3,"○",""))</f>
        <v/>
      </c>
      <c r="F190" s="49" t="str">
        <f>IF(職員配置!$F190="専従","○","")</f>
        <v/>
      </c>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c r="AG190" s="49"/>
      <c r="AH190" s="49"/>
      <c r="AI190" s="9">
        <f t="shared" si="0"/>
        <v>0</v>
      </c>
      <c r="AJ190" s="43"/>
      <c r="AK190" s="10" t="e">
        <f>ROUNDDOWN(AJ190/AG209,2)</f>
        <v>#DIV/0!</v>
      </c>
    </row>
    <row r="191" spans="1:37" ht="30" hidden="1" customHeight="1" thickBot="1">
      <c r="A191" s="48">
        <f>職員配置!A191</f>
        <v>0</v>
      </c>
      <c r="B191" s="48">
        <f>職員配置!B191</f>
        <v>0</v>
      </c>
      <c r="C191" s="49" t="str">
        <f>IF(OR(職員配置!$D191="社会福祉士",職員配置!$D191="介護福祉士",職員配置!$D191="精神保健福祉士")=TRUE,"○","")</f>
        <v/>
      </c>
      <c r="D191" s="49" t="str">
        <f>IF(職員配置!$E191="常勤","○","")</f>
        <v/>
      </c>
      <c r="E191" s="49" t="str">
        <f>IF(職員配置!I191="","",IF(職員配置!$I191&gt;=3,"○",""))</f>
        <v/>
      </c>
      <c r="F191" s="49" t="str">
        <f>IF(職員配置!$F191="専従","○","")</f>
        <v/>
      </c>
      <c r="G191" s="49"/>
      <c r="H191" s="49"/>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c r="AG191" s="49"/>
      <c r="AH191" s="49"/>
      <c r="AI191" s="9">
        <f t="shared" si="0"/>
        <v>0</v>
      </c>
      <c r="AJ191" s="43"/>
      <c r="AK191" s="10" t="e">
        <f>ROUNDDOWN(AJ191/AG209,2)</f>
        <v>#DIV/0!</v>
      </c>
    </row>
    <row r="192" spans="1:37" ht="30" hidden="1" customHeight="1" thickBot="1">
      <c r="A192" s="48">
        <f>職員配置!A192</f>
        <v>0</v>
      </c>
      <c r="B192" s="48">
        <f>職員配置!B192</f>
        <v>0</v>
      </c>
      <c r="C192" s="49" t="str">
        <f>IF(OR(職員配置!$D192="社会福祉士",職員配置!$D192="介護福祉士",職員配置!$D192="精神保健福祉士")=TRUE,"○","")</f>
        <v/>
      </c>
      <c r="D192" s="49" t="str">
        <f>IF(職員配置!$E192="常勤","○","")</f>
        <v/>
      </c>
      <c r="E192" s="49" t="str">
        <f>IF(職員配置!I192="","",IF(職員配置!$I192&gt;=3,"○",""))</f>
        <v/>
      </c>
      <c r="F192" s="49" t="str">
        <f>IF(職員配置!$F192="専従","○","")</f>
        <v/>
      </c>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9">
        <f t="shared" si="0"/>
        <v>0</v>
      </c>
      <c r="AJ192" s="43"/>
      <c r="AK192" s="10" t="e">
        <f>ROUNDDOWN(AJ192/AG209,2)</f>
        <v>#DIV/0!</v>
      </c>
    </row>
    <row r="193" spans="1:37" ht="30" hidden="1" customHeight="1" thickBot="1">
      <c r="A193" s="48">
        <f>職員配置!A193</f>
        <v>0</v>
      </c>
      <c r="B193" s="48">
        <f>職員配置!B193</f>
        <v>0</v>
      </c>
      <c r="C193" s="49" t="str">
        <f>IF(OR(職員配置!$D193="社会福祉士",職員配置!$D193="介護福祉士",職員配置!$D193="精神保健福祉士")=TRUE,"○","")</f>
        <v/>
      </c>
      <c r="D193" s="49" t="str">
        <f>IF(職員配置!$E193="常勤","○","")</f>
        <v/>
      </c>
      <c r="E193" s="49" t="str">
        <f>IF(職員配置!I193="","",IF(職員配置!$I193&gt;=3,"○",""))</f>
        <v/>
      </c>
      <c r="F193" s="49" t="str">
        <f>IF(職員配置!$F193="専従","○","")</f>
        <v/>
      </c>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9">
        <f t="shared" si="0"/>
        <v>0</v>
      </c>
      <c r="AJ193" s="43"/>
      <c r="AK193" s="10" t="e">
        <f>ROUNDDOWN(AJ193/AG209,2)</f>
        <v>#DIV/0!</v>
      </c>
    </row>
    <row r="194" spans="1:37" ht="30" hidden="1" customHeight="1" thickBot="1">
      <c r="A194" s="48">
        <f>職員配置!A194</f>
        <v>0</v>
      </c>
      <c r="B194" s="48">
        <f>職員配置!B194</f>
        <v>0</v>
      </c>
      <c r="C194" s="49" t="str">
        <f>IF(OR(職員配置!$D194="社会福祉士",職員配置!$D194="介護福祉士",職員配置!$D194="精神保健福祉士")=TRUE,"○","")</f>
        <v/>
      </c>
      <c r="D194" s="49" t="str">
        <f>IF(職員配置!$E194="常勤","○","")</f>
        <v/>
      </c>
      <c r="E194" s="49" t="str">
        <f>IF(職員配置!I194="","",IF(職員配置!$I194&gt;=3,"○",""))</f>
        <v/>
      </c>
      <c r="F194" s="49" t="str">
        <f>IF(職員配置!$F194="専従","○","")</f>
        <v/>
      </c>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9">
        <f t="shared" si="0"/>
        <v>0</v>
      </c>
      <c r="AJ194" s="43"/>
      <c r="AK194" s="10" t="e">
        <f>ROUNDDOWN(AJ194/AG209,2)</f>
        <v>#DIV/0!</v>
      </c>
    </row>
    <row r="195" spans="1:37" ht="30" hidden="1" customHeight="1" thickBot="1">
      <c r="A195" s="48">
        <f>職員配置!A195</f>
        <v>0</v>
      </c>
      <c r="B195" s="48">
        <f>職員配置!B195</f>
        <v>0</v>
      </c>
      <c r="C195" s="49" t="str">
        <f>IF(OR(職員配置!$D195="社会福祉士",職員配置!$D195="介護福祉士",職員配置!$D195="精神保健福祉士")=TRUE,"○","")</f>
        <v/>
      </c>
      <c r="D195" s="49" t="str">
        <f>IF(職員配置!$E195="常勤","○","")</f>
        <v/>
      </c>
      <c r="E195" s="49" t="str">
        <f>IF(職員配置!I195="","",IF(職員配置!$I195&gt;=3,"○",""))</f>
        <v/>
      </c>
      <c r="F195" s="49" t="str">
        <f>IF(職員配置!$F195="専従","○","")</f>
        <v/>
      </c>
      <c r="G195" s="49"/>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c r="AG195" s="49"/>
      <c r="AH195" s="49"/>
      <c r="AI195" s="9">
        <f t="shared" si="0"/>
        <v>0</v>
      </c>
      <c r="AJ195" s="43"/>
      <c r="AK195" s="10" t="e">
        <f>ROUNDDOWN(AJ195/AG209,2)</f>
        <v>#DIV/0!</v>
      </c>
    </row>
    <row r="196" spans="1:37" ht="30" hidden="1" customHeight="1" thickBot="1">
      <c r="A196" s="48">
        <f>職員配置!A196</f>
        <v>0</v>
      </c>
      <c r="B196" s="48">
        <f>職員配置!B196</f>
        <v>0</v>
      </c>
      <c r="C196" s="49" t="str">
        <f>IF(OR(職員配置!$D196="社会福祉士",職員配置!$D196="介護福祉士",職員配置!$D196="精神保健福祉士")=TRUE,"○","")</f>
        <v/>
      </c>
      <c r="D196" s="49" t="str">
        <f>IF(職員配置!$E196="常勤","○","")</f>
        <v/>
      </c>
      <c r="E196" s="49" t="str">
        <f>IF(職員配置!I196="","",IF(職員配置!$I196&gt;=3,"○",""))</f>
        <v/>
      </c>
      <c r="F196" s="49" t="str">
        <f>IF(職員配置!$F196="専従","○","")</f>
        <v/>
      </c>
      <c r="G196" s="49"/>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c r="AG196" s="49"/>
      <c r="AH196" s="49"/>
      <c r="AI196" s="9">
        <f t="shared" si="0"/>
        <v>0</v>
      </c>
      <c r="AJ196" s="43"/>
      <c r="AK196" s="10" t="e">
        <f>ROUNDDOWN(AJ196/AG209,2)</f>
        <v>#DIV/0!</v>
      </c>
    </row>
    <row r="197" spans="1:37" ht="30" hidden="1" customHeight="1" thickBot="1">
      <c r="A197" s="48">
        <f>職員配置!A197</f>
        <v>0</v>
      </c>
      <c r="B197" s="48">
        <f>職員配置!B197</f>
        <v>0</v>
      </c>
      <c r="C197" s="49" t="str">
        <f>IF(OR(職員配置!$D197="社会福祉士",職員配置!$D197="介護福祉士",職員配置!$D197="精神保健福祉士")=TRUE,"○","")</f>
        <v/>
      </c>
      <c r="D197" s="49" t="str">
        <f>IF(職員配置!$E197="常勤","○","")</f>
        <v/>
      </c>
      <c r="E197" s="49" t="str">
        <f>IF(職員配置!I197="","",IF(職員配置!$I197&gt;=3,"○",""))</f>
        <v/>
      </c>
      <c r="F197" s="49" t="str">
        <f>IF(職員配置!$F197="専従","○","")</f>
        <v/>
      </c>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9">
        <f t="shared" si="0"/>
        <v>0</v>
      </c>
      <c r="AJ197" s="43"/>
      <c r="AK197" s="10" t="e">
        <f>ROUNDDOWN(AJ197/AG209,2)</f>
        <v>#DIV/0!</v>
      </c>
    </row>
    <row r="198" spans="1:37" ht="30" hidden="1" customHeight="1" thickBot="1">
      <c r="A198" s="48">
        <f>職員配置!A198</f>
        <v>0</v>
      </c>
      <c r="B198" s="48">
        <f>職員配置!B198</f>
        <v>0</v>
      </c>
      <c r="C198" s="49" t="str">
        <f>IF(OR(職員配置!$D198="社会福祉士",職員配置!$D198="介護福祉士",職員配置!$D198="精神保健福祉士")=TRUE,"○","")</f>
        <v/>
      </c>
      <c r="D198" s="49" t="str">
        <f>IF(職員配置!$E198="常勤","○","")</f>
        <v/>
      </c>
      <c r="E198" s="49" t="str">
        <f>IF(職員配置!I198="","",IF(職員配置!$I198&gt;=3,"○",""))</f>
        <v/>
      </c>
      <c r="F198" s="49" t="str">
        <f>IF(職員配置!$F198="専従","○","")</f>
        <v/>
      </c>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9">
        <f t="shared" si="0"/>
        <v>0</v>
      </c>
      <c r="AJ198" s="43"/>
      <c r="AK198" s="10" t="e">
        <f>ROUNDDOWN(AJ198/AG209,2)</f>
        <v>#DIV/0!</v>
      </c>
    </row>
    <row r="199" spans="1:37" ht="30" hidden="1" customHeight="1" thickBot="1">
      <c r="A199" s="48">
        <f>職員配置!A199</f>
        <v>0</v>
      </c>
      <c r="B199" s="48">
        <f>職員配置!B199</f>
        <v>0</v>
      </c>
      <c r="C199" s="49" t="str">
        <f>IF(OR(職員配置!$D199="社会福祉士",職員配置!$D199="介護福祉士",職員配置!$D199="精神保健福祉士")=TRUE,"○","")</f>
        <v/>
      </c>
      <c r="D199" s="49" t="str">
        <f>IF(職員配置!$E199="常勤","○","")</f>
        <v/>
      </c>
      <c r="E199" s="49" t="str">
        <f>IF(職員配置!I199="","",IF(職員配置!$I199&gt;=3,"○",""))</f>
        <v/>
      </c>
      <c r="F199" s="49" t="str">
        <f>IF(職員配置!$F199="専従","○","")</f>
        <v/>
      </c>
      <c r="G199" s="49"/>
      <c r="H199" s="49"/>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9"/>
      <c r="AG199" s="49"/>
      <c r="AH199" s="49"/>
      <c r="AI199" s="9">
        <f t="shared" si="0"/>
        <v>0</v>
      </c>
      <c r="AJ199" s="43"/>
      <c r="AK199" s="10" t="e">
        <f>ROUNDDOWN(AJ199/AG209,2)</f>
        <v>#DIV/0!</v>
      </c>
    </row>
    <row r="200" spans="1:37" ht="30" hidden="1" customHeight="1" thickBot="1">
      <c r="A200" s="48">
        <f>職員配置!A200</f>
        <v>0</v>
      </c>
      <c r="B200" s="48">
        <f>職員配置!B200</f>
        <v>0</v>
      </c>
      <c r="C200" s="49" t="str">
        <f>IF(OR(職員配置!$D200="社会福祉士",職員配置!$D200="介護福祉士",職員配置!$D200="精神保健福祉士")=TRUE,"○","")</f>
        <v/>
      </c>
      <c r="D200" s="49" t="str">
        <f>IF(職員配置!$E200="常勤","○","")</f>
        <v/>
      </c>
      <c r="E200" s="49" t="str">
        <f>IF(職員配置!I200="","",IF(職員配置!$I200&gt;=3,"○",""))</f>
        <v/>
      </c>
      <c r="F200" s="49" t="str">
        <f>IF(職員配置!$F200="専従","○","")</f>
        <v/>
      </c>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9">
        <f t="shared" si="0"/>
        <v>0</v>
      </c>
      <c r="AJ200" s="43"/>
      <c r="AK200" s="10" t="e">
        <f>ROUNDDOWN(AJ200/AG209,2)</f>
        <v>#DIV/0!</v>
      </c>
    </row>
    <row r="201" spans="1:37" ht="30" hidden="1" customHeight="1" thickBot="1">
      <c r="A201" s="48">
        <f>職員配置!A201</f>
        <v>0</v>
      </c>
      <c r="B201" s="48">
        <f>職員配置!B201</f>
        <v>0</v>
      </c>
      <c r="C201" s="49" t="str">
        <f>IF(OR(職員配置!$D201="社会福祉士",職員配置!$D201="介護福祉士",職員配置!$D201="精神保健福祉士")=TRUE,"○","")</f>
        <v/>
      </c>
      <c r="D201" s="49" t="str">
        <f>IF(職員配置!$E201="常勤","○","")</f>
        <v/>
      </c>
      <c r="E201" s="49" t="str">
        <f>IF(職員配置!I201="","",IF(職員配置!$I201&gt;=3,"○",""))</f>
        <v/>
      </c>
      <c r="F201" s="49" t="str">
        <f>IF(職員配置!$F201="専従","○","")</f>
        <v/>
      </c>
      <c r="G201" s="49"/>
      <c r="H201" s="49"/>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9"/>
      <c r="AG201" s="49"/>
      <c r="AH201" s="49"/>
      <c r="AI201" s="9">
        <f t="shared" si="0"/>
        <v>0</v>
      </c>
      <c r="AJ201" s="43"/>
      <c r="AK201" s="10" t="e">
        <f>ROUNDDOWN(AJ201/AG209,2)</f>
        <v>#DIV/0!</v>
      </c>
    </row>
    <row r="202" spans="1:37" ht="30" hidden="1" customHeight="1" thickBot="1">
      <c r="A202" s="48">
        <f>職員配置!A202</f>
        <v>0</v>
      </c>
      <c r="B202" s="48">
        <f>職員配置!B202</f>
        <v>0</v>
      </c>
      <c r="C202" s="49" t="str">
        <f>IF(OR(職員配置!$D202="社会福祉士",職員配置!$D202="介護福祉士",職員配置!$D202="精神保健福祉士")=TRUE,"○","")</f>
        <v/>
      </c>
      <c r="D202" s="49" t="str">
        <f>IF(職員配置!$E202="常勤","○","")</f>
        <v/>
      </c>
      <c r="E202" s="49" t="str">
        <f>IF(職員配置!I202="","",IF(職員配置!$I202&gt;=3,"○",""))</f>
        <v/>
      </c>
      <c r="F202" s="49" t="str">
        <f>IF(職員配置!$F202="専従","○","")</f>
        <v/>
      </c>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c r="AG202" s="49"/>
      <c r="AH202" s="49"/>
      <c r="AI202" s="9">
        <f t="shared" si="0"/>
        <v>0</v>
      </c>
      <c r="AJ202" s="43"/>
      <c r="AK202" s="10" t="e">
        <f>ROUNDDOWN(AJ202/AG209,2)</f>
        <v>#DIV/0!</v>
      </c>
    </row>
    <row r="203" spans="1:37" ht="30" hidden="1" customHeight="1" thickBot="1">
      <c r="A203" s="48">
        <f>職員配置!A203</f>
        <v>0</v>
      </c>
      <c r="B203" s="48">
        <f>職員配置!B203</f>
        <v>0</v>
      </c>
      <c r="C203" s="49" t="str">
        <f>IF(OR(職員配置!$D203="社会福祉士",職員配置!$D203="介護福祉士",職員配置!$D203="精神保健福祉士")=TRUE,"○","")</f>
        <v/>
      </c>
      <c r="D203" s="49" t="str">
        <f>IF(職員配置!$E203="常勤","○","")</f>
        <v/>
      </c>
      <c r="E203" s="49" t="str">
        <f>IF(職員配置!I203="","",IF(職員配置!$I203&gt;=3,"○",""))</f>
        <v/>
      </c>
      <c r="F203" s="49" t="str">
        <f>IF(職員配置!$F203="専従","○","")</f>
        <v/>
      </c>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c r="AG203" s="49"/>
      <c r="AH203" s="49"/>
      <c r="AI203" s="9">
        <f t="shared" si="0"/>
        <v>0</v>
      </c>
      <c r="AJ203" s="43"/>
      <c r="AK203" s="10" t="e">
        <f>ROUNDDOWN(AJ203/AG209,2)</f>
        <v>#DIV/0!</v>
      </c>
    </row>
    <row r="204" spans="1:37" ht="30" hidden="1" customHeight="1" thickBot="1">
      <c r="A204" s="48">
        <f>職員配置!A204</f>
        <v>0</v>
      </c>
      <c r="B204" s="48">
        <f>職員配置!B204</f>
        <v>0</v>
      </c>
      <c r="C204" s="49" t="str">
        <f>IF(OR(職員配置!$D204="社会福祉士",職員配置!$D204="介護福祉士",職員配置!$D204="精神保健福祉士")=TRUE,"○","")</f>
        <v/>
      </c>
      <c r="D204" s="49" t="str">
        <f>IF(職員配置!$E204="常勤","○","")</f>
        <v/>
      </c>
      <c r="E204" s="49" t="str">
        <f>IF(職員配置!I204="","",IF(職員配置!$I204&gt;=3,"○",""))</f>
        <v/>
      </c>
      <c r="F204" s="49" t="str">
        <f>IF(職員配置!$F204="専従","○","")</f>
        <v/>
      </c>
      <c r="G204" s="49"/>
      <c r="H204" s="49"/>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9"/>
      <c r="AG204" s="49"/>
      <c r="AH204" s="49"/>
      <c r="AI204" s="9">
        <f t="shared" si="0"/>
        <v>0</v>
      </c>
      <c r="AJ204" s="43"/>
      <c r="AK204" s="10" t="e">
        <f>ROUNDDOWN(AJ204/AG209,2)</f>
        <v>#DIV/0!</v>
      </c>
    </row>
    <row r="205" spans="1:37" ht="30" hidden="1" customHeight="1" thickBot="1">
      <c r="A205" s="48">
        <f>職員配置!A205</f>
        <v>0</v>
      </c>
      <c r="B205" s="48">
        <f>職員配置!B205</f>
        <v>0</v>
      </c>
      <c r="C205" s="49" t="str">
        <f>IF(OR(職員配置!$D205="社会福祉士",職員配置!$D205="介護福祉士",職員配置!$D205="精神保健福祉士")=TRUE,"○","")</f>
        <v/>
      </c>
      <c r="D205" s="49" t="str">
        <f>IF(職員配置!$E205="常勤","○","")</f>
        <v/>
      </c>
      <c r="E205" s="49" t="str">
        <f>IF(職員配置!I205="","",IF(職員配置!$I205&gt;=3,"○",""))</f>
        <v/>
      </c>
      <c r="F205" s="49" t="str">
        <f>IF(職員配置!$F205="専従","○","")</f>
        <v/>
      </c>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c r="AG205" s="49"/>
      <c r="AH205" s="49"/>
      <c r="AI205" s="9">
        <f t="shared" si="0"/>
        <v>0</v>
      </c>
      <c r="AJ205" s="43"/>
      <c r="AK205" s="10" t="e">
        <f>ROUNDDOWN(AJ205/AG209,2)</f>
        <v>#DIV/0!</v>
      </c>
    </row>
    <row r="206" spans="1:37" ht="30" hidden="1" customHeight="1" thickBot="1">
      <c r="A206" s="48">
        <f>職員配置!A206</f>
        <v>0</v>
      </c>
      <c r="B206" s="48">
        <f>職員配置!B206</f>
        <v>0</v>
      </c>
      <c r="C206" s="49" t="str">
        <f>IF(OR(職員配置!$D206="社会福祉士",職員配置!$D206="介護福祉士",職員配置!$D206="精神保健福祉士")=TRUE,"○","")</f>
        <v/>
      </c>
      <c r="D206" s="49" t="str">
        <f>IF(職員配置!$E206="常勤","○","")</f>
        <v/>
      </c>
      <c r="E206" s="49" t="str">
        <f>IF(職員配置!I206="","",IF(職員配置!$I206&gt;=3,"○",""))</f>
        <v/>
      </c>
      <c r="F206" s="49" t="str">
        <f>IF(職員配置!$F206="専従","○","")</f>
        <v/>
      </c>
      <c r="G206" s="49"/>
      <c r="H206" s="49"/>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9"/>
      <c r="AG206" s="49"/>
      <c r="AH206" s="49"/>
      <c r="AI206" s="9">
        <f t="shared" si="0"/>
        <v>0</v>
      </c>
      <c r="AJ206" s="43"/>
      <c r="AK206" s="10" t="e">
        <f>ROUNDDOWN(AJ206/AG209,2)</f>
        <v>#DIV/0!</v>
      </c>
    </row>
    <row r="207" spans="1:37" ht="30" hidden="1" customHeight="1" thickBot="1">
      <c r="A207" s="48">
        <f>職員配置!A207</f>
        <v>0</v>
      </c>
      <c r="B207" s="48">
        <f>職員配置!B207</f>
        <v>0</v>
      </c>
      <c r="C207" s="49" t="str">
        <f>IF(OR(職員配置!$D207="社会福祉士",職員配置!$D207="介護福祉士",職員配置!$D207="精神保健福祉士")=TRUE,"○","")</f>
        <v/>
      </c>
      <c r="D207" s="49" t="str">
        <f>IF(職員配置!$E207="常勤","○","")</f>
        <v/>
      </c>
      <c r="E207" s="49" t="str">
        <f>IF(職員配置!I207="","",IF(職員配置!$I207&gt;=3,"○",""))</f>
        <v/>
      </c>
      <c r="F207" s="49" t="str">
        <f>IF(職員配置!$F207="専従","○","")</f>
        <v/>
      </c>
      <c r="G207" s="49"/>
      <c r="H207" s="49"/>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9"/>
      <c r="AG207" s="49"/>
      <c r="AH207" s="49"/>
      <c r="AI207" s="9">
        <f t="shared" si="0"/>
        <v>0</v>
      </c>
      <c r="AJ207" s="43"/>
      <c r="AK207" s="10" t="e">
        <f>ROUNDDOWN(AJ207/AG209,2)</f>
        <v>#DIV/0!</v>
      </c>
    </row>
    <row r="208" spans="1:37" ht="10" customHeight="1" thickBot="1">
      <c r="A208" s="11"/>
      <c r="B208" s="12"/>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4"/>
      <c r="AJ208" s="14"/>
      <c r="AK208" s="15"/>
    </row>
    <row r="209" spans="1:37" ht="25" customHeight="1" thickBot="1">
      <c r="A209" s="16"/>
      <c r="B209" s="17" t="s">
        <v>26</v>
      </c>
      <c r="C209" s="18"/>
      <c r="D209" s="18"/>
      <c r="E209" s="19" t="s">
        <v>27</v>
      </c>
      <c r="F209" s="218">
        <f>SUMIF($A$8:$A$207,B209,$AK$8:$AK$207)</f>
        <v>0</v>
      </c>
      <c r="G209" s="218"/>
      <c r="H209" s="2" t="s">
        <v>28</v>
      </c>
      <c r="I209" s="18"/>
      <c r="J209" s="261" t="s">
        <v>29</v>
      </c>
      <c r="K209" s="261"/>
      <c r="L209" s="261"/>
      <c r="M209" s="261"/>
      <c r="N209" s="262"/>
      <c r="O209" s="255"/>
      <c r="P209" s="257"/>
      <c r="Q209" s="2" t="s">
        <v>30</v>
      </c>
      <c r="S209" s="261" t="s">
        <v>31</v>
      </c>
      <c r="T209" s="261"/>
      <c r="U209" s="261"/>
      <c r="V209" s="261"/>
      <c r="W209" s="262"/>
      <c r="X209" s="255"/>
      <c r="Y209" s="257"/>
      <c r="Z209" s="2" t="s">
        <v>32</v>
      </c>
      <c r="AB209" s="261" t="s">
        <v>33</v>
      </c>
      <c r="AC209" s="261"/>
      <c r="AD209" s="261"/>
      <c r="AE209" s="261"/>
      <c r="AF209" s="262"/>
      <c r="AG209" s="255"/>
      <c r="AH209" s="257"/>
      <c r="AI209" s="2" t="s">
        <v>30</v>
      </c>
      <c r="AK209" s="20"/>
    </row>
    <row r="210" spans="1:37" ht="25" customHeight="1">
      <c r="A210" s="16"/>
      <c r="B210" s="17" t="s">
        <v>175</v>
      </c>
      <c r="C210" s="18"/>
      <c r="D210" s="18"/>
      <c r="E210" s="19" t="s">
        <v>27</v>
      </c>
      <c r="F210" s="218">
        <f t="shared" ref="F210:F226" si="1">SUMIF($A$8:$A$207,B210,$AK$8:$AK$207)</f>
        <v>0</v>
      </c>
      <c r="G210" s="218"/>
      <c r="H210" s="2" t="s">
        <v>28</v>
      </c>
      <c r="I210" s="18"/>
      <c r="AK210" s="20"/>
    </row>
    <row r="211" spans="1:37" ht="25" customHeight="1">
      <c r="A211" s="16"/>
      <c r="B211" s="17" t="s">
        <v>81</v>
      </c>
      <c r="C211" s="18"/>
      <c r="D211" s="18"/>
      <c r="E211" s="19" t="s">
        <v>27</v>
      </c>
      <c r="F211" s="218">
        <f>SUMIF($A$8:$A$207,B211,$AK$8:$AK$207)</f>
        <v>0</v>
      </c>
      <c r="G211" s="218"/>
      <c r="H211" s="2" t="s">
        <v>28</v>
      </c>
      <c r="I211" s="18"/>
      <c r="AK211" s="20"/>
    </row>
    <row r="212" spans="1:37" ht="25" customHeight="1" thickBot="1">
      <c r="A212" s="21"/>
      <c r="B212" s="2" t="s">
        <v>34</v>
      </c>
      <c r="E212" s="19" t="s">
        <v>27</v>
      </c>
      <c r="F212" s="218">
        <f t="shared" si="1"/>
        <v>0</v>
      </c>
      <c r="G212" s="218"/>
      <c r="H212" s="2" t="s">
        <v>28</v>
      </c>
      <c r="R212" s="221">
        <f>SUM(F212:G217)</f>
        <v>0</v>
      </c>
      <c r="S212" s="221"/>
      <c r="T212" s="22"/>
      <c r="AK212" s="23"/>
    </row>
    <row r="213" spans="1:37" ht="25" customHeight="1" thickBot="1">
      <c r="A213" s="21"/>
      <c r="B213" s="24" t="s">
        <v>35</v>
      </c>
      <c r="E213" s="19" t="s">
        <v>27</v>
      </c>
      <c r="F213" s="218">
        <f t="shared" si="1"/>
        <v>0</v>
      </c>
      <c r="G213" s="218"/>
      <c r="H213" s="2" t="s">
        <v>28</v>
      </c>
      <c r="J213" s="2" t="s">
        <v>180</v>
      </c>
      <c r="W213" s="214">
        <f>SUM(F212:G217)</f>
        <v>0</v>
      </c>
      <c r="X213" s="215"/>
      <c r="Y213" s="2" t="s">
        <v>28</v>
      </c>
      <c r="AK213" s="23"/>
    </row>
    <row r="214" spans="1:37" ht="25" customHeight="1" thickBot="1">
      <c r="A214" s="21"/>
      <c r="B214" s="24" t="s">
        <v>36</v>
      </c>
      <c r="E214" s="19" t="s">
        <v>27</v>
      </c>
      <c r="F214" s="218">
        <f t="shared" si="1"/>
        <v>0</v>
      </c>
      <c r="G214" s="218"/>
      <c r="H214" s="2" t="s">
        <v>28</v>
      </c>
      <c r="Z214" s="212"/>
      <c r="AA214" s="212"/>
      <c r="AB214" s="22"/>
      <c r="AK214" s="23"/>
    </row>
    <row r="215" spans="1:37" ht="25" customHeight="1" thickBot="1">
      <c r="A215" s="21"/>
      <c r="B215" s="24" t="s">
        <v>37</v>
      </c>
      <c r="E215" s="19" t="s">
        <v>27</v>
      </c>
      <c r="F215" s="218">
        <f t="shared" si="1"/>
        <v>0</v>
      </c>
      <c r="G215" s="218"/>
      <c r="H215" s="2" t="s">
        <v>28</v>
      </c>
      <c r="J215" s="2" t="s">
        <v>181</v>
      </c>
      <c r="S215" s="25"/>
      <c r="T215" s="165"/>
      <c r="W215" s="216">
        <f>F215+F216+F217+F219</f>
        <v>0</v>
      </c>
      <c r="X215" s="217"/>
      <c r="Y215" s="2" t="s">
        <v>28</v>
      </c>
      <c r="Z215" s="211"/>
      <c r="AA215" s="211"/>
      <c r="AB215" s="22"/>
      <c r="AK215" s="23"/>
    </row>
    <row r="216" spans="1:37" ht="25" customHeight="1">
      <c r="A216" s="21"/>
      <c r="B216" s="2" t="s">
        <v>38</v>
      </c>
      <c r="E216" s="19" t="s">
        <v>27</v>
      </c>
      <c r="F216" s="218">
        <f t="shared" si="1"/>
        <v>0</v>
      </c>
      <c r="G216" s="218"/>
      <c r="H216" s="2" t="s">
        <v>28</v>
      </c>
      <c r="K216" s="2" t="s">
        <v>182</v>
      </c>
      <c r="Z216" s="211"/>
      <c r="AA216" s="211"/>
      <c r="AB216" s="22"/>
      <c r="AK216" s="23"/>
    </row>
    <row r="217" spans="1:37" ht="25" customHeight="1">
      <c r="A217" s="21"/>
      <c r="B217" s="2" t="s">
        <v>39</v>
      </c>
      <c r="E217" s="19" t="s">
        <v>27</v>
      </c>
      <c r="F217" s="218">
        <f t="shared" si="1"/>
        <v>0</v>
      </c>
      <c r="G217" s="218"/>
      <c r="H217" s="2" t="s">
        <v>28</v>
      </c>
      <c r="Z217" s="19"/>
      <c r="AA217" s="19"/>
      <c r="AK217" s="23"/>
    </row>
    <row r="218" spans="1:37" ht="25" customHeight="1">
      <c r="A218" s="21"/>
      <c r="B218" s="24" t="s">
        <v>40</v>
      </c>
      <c r="E218" s="19" t="s">
        <v>27</v>
      </c>
      <c r="F218" s="218">
        <f t="shared" si="1"/>
        <v>0</v>
      </c>
      <c r="G218" s="218"/>
      <c r="H218" s="2" t="s">
        <v>28</v>
      </c>
      <c r="R218" s="22"/>
      <c r="S218" s="25"/>
      <c r="T218" s="25"/>
      <c r="Z218" s="19"/>
      <c r="AA218" s="19"/>
      <c r="AK218" s="23"/>
    </row>
    <row r="219" spans="1:37" ht="25" customHeight="1">
      <c r="A219" s="21"/>
      <c r="B219" s="2" t="s">
        <v>41</v>
      </c>
      <c r="E219" s="19" t="s">
        <v>27</v>
      </c>
      <c r="F219" s="218">
        <f t="shared" si="1"/>
        <v>0</v>
      </c>
      <c r="G219" s="218"/>
      <c r="H219" s="2" t="s">
        <v>28</v>
      </c>
      <c r="R219" s="22"/>
      <c r="S219" s="211"/>
      <c r="T219" s="211"/>
      <c r="U219" s="22"/>
      <c r="W219" s="26"/>
      <c r="X219" s="26"/>
      <c r="Y219" s="26"/>
      <c r="Z219" s="213"/>
      <c r="AA219" s="213"/>
      <c r="AC219" s="164"/>
      <c r="AK219" s="23"/>
    </row>
    <row r="220" spans="1:37" ht="25" customHeight="1">
      <c r="A220" s="21"/>
      <c r="B220" s="24" t="s">
        <v>42</v>
      </c>
      <c r="E220" s="19" t="s">
        <v>27</v>
      </c>
      <c r="F220" s="218">
        <f t="shared" si="1"/>
        <v>0</v>
      </c>
      <c r="G220" s="218"/>
      <c r="H220" s="2" t="s">
        <v>28</v>
      </c>
      <c r="S220" s="19"/>
      <c r="T220" s="19"/>
      <c r="Z220" s="19"/>
      <c r="AA220" s="19"/>
      <c r="AK220" s="23"/>
    </row>
    <row r="221" spans="1:37" ht="25" customHeight="1">
      <c r="A221" s="21"/>
      <c r="B221" s="24" t="s">
        <v>127</v>
      </c>
      <c r="E221" s="19" t="s">
        <v>27</v>
      </c>
      <c r="F221" s="218">
        <f>SUMIF($A$8:$A$207,B221,$AK$8:$AK$207)</f>
        <v>0</v>
      </c>
      <c r="G221" s="218"/>
      <c r="H221" s="2" t="s">
        <v>28</v>
      </c>
      <c r="S221" s="19"/>
      <c r="T221" s="19"/>
      <c r="Z221" s="19"/>
      <c r="AA221" s="19"/>
      <c r="AK221" s="23"/>
    </row>
    <row r="222" spans="1:37" ht="25" customHeight="1">
      <c r="A222" s="21"/>
      <c r="B222" s="24" t="s">
        <v>128</v>
      </c>
      <c r="E222" s="19" t="s">
        <v>27</v>
      </c>
      <c r="F222" s="218">
        <f>SUMIF($A$8:$A$207,B222,$AK$8:$AK$207)</f>
        <v>0</v>
      </c>
      <c r="G222" s="218"/>
      <c r="H222" s="2" t="s">
        <v>28</v>
      </c>
      <c r="R222" s="22"/>
      <c r="S222" s="212"/>
      <c r="T222" s="212"/>
      <c r="U222" s="22"/>
      <c r="W222" s="26"/>
      <c r="X222" s="26"/>
      <c r="Y222" s="26"/>
      <c r="Z222" s="213"/>
      <c r="AA222" s="213"/>
      <c r="AC222" s="27"/>
      <c r="AK222" s="23"/>
    </row>
    <row r="223" spans="1:37" ht="25" customHeight="1">
      <c r="A223" s="21"/>
      <c r="B223" s="2" t="s">
        <v>43</v>
      </c>
      <c r="E223" s="19" t="s">
        <v>27</v>
      </c>
      <c r="F223" s="218">
        <f t="shared" si="1"/>
        <v>0</v>
      </c>
      <c r="G223" s="218"/>
      <c r="H223" s="2" t="s">
        <v>28</v>
      </c>
      <c r="R223" s="22"/>
      <c r="S223" s="211"/>
      <c r="T223" s="211"/>
      <c r="U223" s="22"/>
      <c r="W223" s="26"/>
      <c r="X223" s="26"/>
      <c r="Y223" s="26"/>
      <c r="Z223" s="213"/>
      <c r="AA223" s="213"/>
      <c r="AC223" s="27"/>
      <c r="AK223" s="23"/>
    </row>
    <row r="224" spans="1:37" ht="25" customHeight="1">
      <c r="A224" s="21"/>
      <c r="B224" s="2" t="s">
        <v>112</v>
      </c>
      <c r="E224" s="19" t="s">
        <v>27</v>
      </c>
      <c r="F224" s="218">
        <f>SUMIF($A$8:$A$207,B224,$AK$8:$AK$207)</f>
        <v>0</v>
      </c>
      <c r="G224" s="218"/>
      <c r="H224" s="2" t="s">
        <v>28</v>
      </c>
      <c r="AK224" s="23"/>
    </row>
    <row r="225" spans="1:37" ht="25" customHeight="1">
      <c r="A225" s="21"/>
      <c r="B225" s="2" t="s">
        <v>115</v>
      </c>
      <c r="E225" s="19" t="s">
        <v>27</v>
      </c>
      <c r="F225" s="218">
        <f>SUMIF($A$8:$A$207,B225,$AK$8:$AK$207)</f>
        <v>0</v>
      </c>
      <c r="G225" s="218"/>
      <c r="H225" s="2" t="s">
        <v>28</v>
      </c>
      <c r="AK225" s="23"/>
    </row>
    <row r="226" spans="1:37" ht="25" customHeight="1">
      <c r="A226" s="21"/>
      <c r="B226" s="2" t="s">
        <v>44</v>
      </c>
      <c r="E226" s="19" t="s">
        <v>27</v>
      </c>
      <c r="F226" s="218">
        <f t="shared" si="1"/>
        <v>0</v>
      </c>
      <c r="G226" s="218"/>
      <c r="H226" s="2" t="s">
        <v>28</v>
      </c>
      <c r="Q226" s="22"/>
      <c r="R226" s="25"/>
      <c r="S226" s="25"/>
      <c r="T226" s="22"/>
      <c r="V226" s="26"/>
      <c r="W226" s="26"/>
      <c r="X226" s="28"/>
      <c r="Y226" s="28"/>
      <c r="AK226" s="23"/>
    </row>
    <row r="227" spans="1:37" ht="10" customHeight="1" thickBot="1">
      <c r="A227" s="29"/>
      <c r="B227" s="30"/>
      <c r="C227" s="30"/>
      <c r="D227" s="30"/>
      <c r="E227" s="31"/>
      <c r="F227" s="32"/>
      <c r="G227" s="32"/>
      <c r="H227" s="30"/>
      <c r="I227" s="30"/>
      <c r="J227" s="30"/>
      <c r="K227" s="30"/>
      <c r="L227" s="30"/>
      <c r="M227" s="30"/>
      <c r="N227" s="30"/>
      <c r="O227" s="30"/>
      <c r="P227" s="30"/>
      <c r="Q227" s="33"/>
      <c r="R227" s="32"/>
      <c r="S227" s="32"/>
      <c r="T227" s="33"/>
      <c r="U227" s="30"/>
      <c r="V227" s="30"/>
      <c r="W227" s="30"/>
      <c r="X227" s="34"/>
      <c r="Y227" s="34"/>
      <c r="Z227" s="30"/>
      <c r="AA227" s="30"/>
      <c r="AB227" s="30"/>
      <c r="AC227" s="30"/>
      <c r="AD227" s="30"/>
      <c r="AE227" s="30"/>
      <c r="AF227" s="30"/>
      <c r="AG227" s="30"/>
      <c r="AH227" s="30"/>
      <c r="AI227" s="30"/>
      <c r="AJ227" s="30"/>
      <c r="AK227" s="35"/>
    </row>
    <row r="228" spans="1:37" ht="20.149999999999999" customHeight="1">
      <c r="A228" s="2" t="s">
        <v>45</v>
      </c>
    </row>
    <row r="229" spans="1:37" ht="20.149999999999999" customHeight="1">
      <c r="A229" s="2" t="s">
        <v>194</v>
      </c>
    </row>
    <row r="230" spans="1:37" ht="20.149999999999999" customHeight="1">
      <c r="A230" s="2" t="s">
        <v>46</v>
      </c>
    </row>
    <row r="231" spans="1:37" ht="20.149999999999999" customHeight="1">
      <c r="A231" s="2" t="s">
        <v>176</v>
      </c>
    </row>
    <row r="232" spans="1:37" ht="20.149999999999999" customHeight="1">
      <c r="A232" s="2" t="s">
        <v>177</v>
      </c>
    </row>
    <row r="233" spans="1:37" ht="20.149999999999999" customHeight="1">
      <c r="A233" s="2" t="s">
        <v>47</v>
      </c>
    </row>
    <row r="234" spans="1:37" ht="20.149999999999999" customHeight="1">
      <c r="A234" s="2" t="s">
        <v>178</v>
      </c>
    </row>
    <row r="235" spans="1:37" ht="20.149999999999999" customHeight="1">
      <c r="A235" s="2" t="s">
        <v>179</v>
      </c>
    </row>
    <row r="236" spans="1:37" ht="20.149999999999999" customHeight="1">
      <c r="C236" s="26"/>
      <c r="D236" s="26"/>
      <c r="E236" s="26"/>
      <c r="F236" s="26"/>
    </row>
    <row r="237" spans="1:37" ht="20.149999999999999" customHeight="1"/>
    <row r="238" spans="1:37" ht="20.149999999999999" customHeight="1"/>
    <row r="239" spans="1:37" ht="20.149999999999999" customHeight="1"/>
    <row r="240" spans="1:37" ht="20.149999999999999" customHeight="1"/>
    <row r="241" ht="20.149999999999999" customHeight="1"/>
    <row r="242" ht="20.149999999999999" customHeight="1"/>
  </sheetData>
  <mergeCells count="71">
    <mergeCell ref="F218:G218"/>
    <mergeCell ref="F219:G219"/>
    <mergeCell ref="F226:G226"/>
    <mergeCell ref="F223:G223"/>
    <mergeCell ref="Z223:AA223"/>
    <mergeCell ref="F220:G220"/>
    <mergeCell ref="S219:T219"/>
    <mergeCell ref="S222:T222"/>
    <mergeCell ref="S223:T223"/>
    <mergeCell ref="F225:G225"/>
    <mergeCell ref="F221:G221"/>
    <mergeCell ref="F222:G222"/>
    <mergeCell ref="F224:G224"/>
    <mergeCell ref="Z219:AA219"/>
    <mergeCell ref="F216:G216"/>
    <mergeCell ref="F217:G217"/>
    <mergeCell ref="F211:G211"/>
    <mergeCell ref="F214:G214"/>
    <mergeCell ref="F213:G213"/>
    <mergeCell ref="AK5:AK7"/>
    <mergeCell ref="F209:G209"/>
    <mergeCell ref="J209:N209"/>
    <mergeCell ref="O209:P209"/>
    <mergeCell ref="S209:W209"/>
    <mergeCell ref="X209:Y209"/>
    <mergeCell ref="AB209:AF209"/>
    <mergeCell ref="AG209:AH209"/>
    <mergeCell ref="U5:AA5"/>
    <mergeCell ref="AB5:AH5"/>
    <mergeCell ref="AI5:AI7"/>
    <mergeCell ref="AJ5:AJ7"/>
    <mergeCell ref="T3:V3"/>
    <mergeCell ref="O3:S3"/>
    <mergeCell ref="O4:S4"/>
    <mergeCell ref="C3:E3"/>
    <mergeCell ref="I3:K3"/>
    <mergeCell ref="T4:V4"/>
    <mergeCell ref="A5:A7"/>
    <mergeCell ref="B5:B7"/>
    <mergeCell ref="C5:C7"/>
    <mergeCell ref="D5:D7"/>
    <mergeCell ref="L4:N4"/>
    <mergeCell ref="C4:E4"/>
    <mergeCell ref="F4:H4"/>
    <mergeCell ref="E5:E7"/>
    <mergeCell ref="F5:F7"/>
    <mergeCell ref="G5:M5"/>
    <mergeCell ref="N5:T5"/>
    <mergeCell ref="AH4:AI4"/>
    <mergeCell ref="W3:AB3"/>
    <mergeCell ref="AC3:AG3"/>
    <mergeCell ref="AH3:AI3"/>
    <mergeCell ref="W4:AB4"/>
    <mergeCell ref="AC4:AG4"/>
    <mergeCell ref="AJ1:AK1"/>
    <mergeCell ref="B2:O2"/>
    <mergeCell ref="P2:U2"/>
    <mergeCell ref="V2:AB2"/>
    <mergeCell ref="AC2:AG2"/>
    <mergeCell ref="AH2:AI2"/>
    <mergeCell ref="F210:G210"/>
    <mergeCell ref="F212:G212"/>
    <mergeCell ref="I4:K4"/>
    <mergeCell ref="R212:S212"/>
    <mergeCell ref="Z215:AA215"/>
    <mergeCell ref="F215:G215"/>
    <mergeCell ref="Z216:AA216"/>
    <mergeCell ref="Z214:AA214"/>
    <mergeCell ref="Z222:AA222"/>
    <mergeCell ref="W213:X213"/>
    <mergeCell ref="W215:X215"/>
  </mergeCells>
  <phoneticPr fontId="2"/>
  <dataValidations count="2">
    <dataValidation type="list" allowBlank="1" showInputMessage="1" showErrorMessage="1" sqref="C208:D211 E208:F208" xr:uid="{00000000-0002-0000-0100-000000000000}">
      <formula1>"○"</formula1>
    </dataValidation>
    <dataValidation type="list" allowBlank="1" showInputMessage="1" showErrorMessage="1" sqref="S219:T219 S223:T223" xr:uid="{00000000-0002-0000-0100-000001000000}">
      <formula1>"0,1,2,3,4,5,6,7,8,9,10,11,12,13,14,15,16,17,18,19,20,21,22,23,24,25,26,27,27,29,30,31,32,33,34,35,36,37,38,39,40,41,42,43,44,45,46,47,48,49,50"</formula1>
    </dataValidation>
  </dataValidations>
  <pageMargins left="0.6692913385826772" right="0.39370078740157483" top="0.55118110236220474" bottom="0.19685039370078741" header="0.35433070866141736" footer="0.51181102362204722"/>
  <pageSetup paperSize="9" scale="55" orientation="landscape" cellComments="asDisplayed" r:id="rId1"/>
  <headerFooter alignWithMargins="0">
    <oddHeader>&amp;R&amp;F&amp;A</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227"/>
  <sheetViews>
    <sheetView showZeros="0" zoomScale="85" zoomScaleNormal="85" workbookViewId="0">
      <selection activeCell="AL9" sqref="AL9"/>
    </sheetView>
  </sheetViews>
  <sheetFormatPr defaultColWidth="9.33203125" defaultRowHeight="12"/>
  <cols>
    <col min="1" max="1" width="30.109375" style="22" customWidth="1"/>
    <col min="2" max="32" width="7.44140625" style="36" customWidth="1"/>
    <col min="33" max="33" width="13.33203125" style="22" customWidth="1"/>
    <col min="34" max="34" width="7.77734375" style="22" bestFit="1" customWidth="1"/>
    <col min="35" max="35" width="12.77734375" style="22" customWidth="1"/>
    <col min="36" max="36" width="5.44140625" style="22" customWidth="1"/>
    <col min="37" max="37" width="23" style="22" bestFit="1" customWidth="1"/>
    <col min="38" max="38" width="12.77734375" style="22" customWidth="1"/>
    <col min="39" max="39" width="5.6640625" style="22" customWidth="1"/>
    <col min="40" max="40" width="3" style="22" customWidth="1"/>
    <col min="41" max="16384" width="9.33203125" style="22"/>
  </cols>
  <sheetData>
    <row r="1" spans="1:53" s="53" customFormat="1" ht="26" thickBot="1">
      <c r="A1" s="50" t="s">
        <v>187</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2"/>
      <c r="AL1" s="52"/>
      <c r="AM1" s="52"/>
      <c r="AN1" s="52"/>
      <c r="AO1" s="52"/>
      <c r="AP1" s="52"/>
      <c r="AQ1" s="52"/>
      <c r="AR1" s="52"/>
      <c r="AS1" s="52"/>
      <c r="AT1" s="52"/>
      <c r="AU1" s="52"/>
      <c r="AV1" s="52"/>
    </row>
    <row r="2" spans="1:53" ht="30" customHeight="1" thickBot="1">
      <c r="A2" s="266" t="s">
        <v>1</v>
      </c>
      <c r="B2" s="267"/>
      <c r="C2" s="268"/>
      <c r="D2" s="269">
        <f>職員配置!B6</f>
        <v>0</v>
      </c>
      <c r="E2" s="270"/>
      <c r="F2" s="270"/>
      <c r="G2" s="270"/>
      <c r="H2" s="270"/>
      <c r="I2" s="270"/>
      <c r="J2" s="270"/>
      <c r="K2" s="270"/>
      <c r="L2" s="270"/>
      <c r="M2" s="270"/>
      <c r="N2" s="271"/>
      <c r="O2" s="266" t="s">
        <v>125</v>
      </c>
      <c r="P2" s="267"/>
      <c r="Q2" s="267"/>
      <c r="R2" s="268"/>
      <c r="S2" s="269">
        <f>職員配置!E6</f>
        <v>0</v>
      </c>
      <c r="T2" s="270"/>
      <c r="U2" s="270"/>
      <c r="V2" s="270"/>
      <c r="W2" s="270"/>
      <c r="X2" s="270"/>
      <c r="Y2" s="270"/>
      <c r="Z2" s="271"/>
      <c r="AA2" s="266" t="s">
        <v>129</v>
      </c>
      <c r="AB2" s="267"/>
      <c r="AC2" s="267"/>
      <c r="AD2" s="268"/>
      <c r="AE2" s="276">
        <f>勤務体制!B3</f>
        <v>0</v>
      </c>
      <c r="AF2" s="277"/>
      <c r="AG2" s="278"/>
      <c r="AH2" s="36"/>
      <c r="AI2" s="36"/>
    </row>
    <row r="3" spans="1:53" s="53" customFormat="1" ht="26" thickBot="1">
      <c r="A3" s="50"/>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2"/>
      <c r="AL3" s="52"/>
      <c r="AM3" s="52"/>
      <c r="AN3" s="52"/>
      <c r="AO3" s="52"/>
      <c r="AP3" s="52"/>
      <c r="AQ3" s="52"/>
      <c r="AR3" s="52"/>
      <c r="AS3" s="52"/>
      <c r="AT3" s="52"/>
      <c r="AU3" s="52"/>
      <c r="AV3" s="52"/>
    </row>
    <row r="4" spans="1:53" ht="26.25" customHeight="1" thickBot="1">
      <c r="A4" s="54" t="s">
        <v>195</v>
      </c>
      <c r="B4" s="263">
        <v>6</v>
      </c>
      <c r="C4" s="264"/>
      <c r="D4" s="55" t="s">
        <v>130</v>
      </c>
      <c r="E4" s="265">
        <v>3</v>
      </c>
      <c r="F4" s="265"/>
      <c r="G4" s="56" t="s">
        <v>131</v>
      </c>
      <c r="H4" s="57" t="s">
        <v>132</v>
      </c>
      <c r="M4" s="22"/>
      <c r="N4" s="22"/>
      <c r="O4" s="22"/>
      <c r="P4" s="22"/>
      <c r="S4" s="22"/>
      <c r="T4" s="22"/>
      <c r="U4" s="22"/>
      <c r="V4" s="22"/>
      <c r="W4" s="22"/>
      <c r="X4" s="22"/>
      <c r="Y4" s="22"/>
      <c r="Z4" s="22"/>
    </row>
    <row r="5" spans="1:53" ht="20.149999999999999" customHeight="1" thickBot="1">
      <c r="AJ5" s="22">
        <f>E4</f>
        <v>3</v>
      </c>
      <c r="AK5" s="22" t="s">
        <v>133</v>
      </c>
    </row>
    <row r="6" spans="1:53" ht="25" customHeight="1" thickBot="1">
      <c r="A6" s="58" t="s">
        <v>134</v>
      </c>
      <c r="B6" s="59">
        <v>1</v>
      </c>
      <c r="C6" s="60">
        <v>2</v>
      </c>
      <c r="D6" s="60">
        <v>3</v>
      </c>
      <c r="E6" s="60">
        <v>4</v>
      </c>
      <c r="F6" s="60">
        <v>5</v>
      </c>
      <c r="G6" s="60">
        <v>6</v>
      </c>
      <c r="H6" s="60">
        <v>7</v>
      </c>
      <c r="I6" s="60">
        <v>8</v>
      </c>
      <c r="J6" s="60">
        <v>9</v>
      </c>
      <c r="K6" s="61">
        <v>10</v>
      </c>
      <c r="L6" s="59">
        <v>11</v>
      </c>
      <c r="M6" s="60">
        <v>12</v>
      </c>
      <c r="N6" s="60">
        <v>13</v>
      </c>
      <c r="O6" s="60">
        <v>14</v>
      </c>
      <c r="P6" s="60">
        <v>15</v>
      </c>
      <c r="Q6" s="60">
        <v>16</v>
      </c>
      <c r="R6" s="60">
        <v>17</v>
      </c>
      <c r="S6" s="60">
        <v>18</v>
      </c>
      <c r="T6" s="60">
        <v>19</v>
      </c>
      <c r="U6" s="61">
        <v>20</v>
      </c>
      <c r="V6" s="59">
        <v>21</v>
      </c>
      <c r="W6" s="60">
        <v>22</v>
      </c>
      <c r="X6" s="60">
        <v>23</v>
      </c>
      <c r="Y6" s="60">
        <v>24</v>
      </c>
      <c r="Z6" s="60">
        <v>25</v>
      </c>
      <c r="AA6" s="60">
        <v>26</v>
      </c>
      <c r="AB6" s="60">
        <v>27</v>
      </c>
      <c r="AC6" s="60">
        <v>28</v>
      </c>
      <c r="AD6" s="60">
        <v>29</v>
      </c>
      <c r="AE6" s="60">
        <v>30</v>
      </c>
      <c r="AF6" s="61"/>
      <c r="AG6" s="285" t="s">
        <v>135</v>
      </c>
      <c r="AK6" s="62" t="s">
        <v>136</v>
      </c>
      <c r="AL6" s="124" t="e">
        <f>ROUNDUP(AG9/AG8,1)</f>
        <v>#DIV/0!</v>
      </c>
      <c r="AS6" s="36"/>
      <c r="AT6" s="36"/>
      <c r="BA6" s="36"/>
    </row>
    <row r="7" spans="1:53" ht="25" customHeight="1" thickBot="1">
      <c r="A7" s="63" t="s">
        <v>137</v>
      </c>
      <c r="B7" s="150" t="s">
        <v>117</v>
      </c>
      <c r="C7" s="76" t="s">
        <v>118</v>
      </c>
      <c r="D7" s="150" t="s">
        <v>119</v>
      </c>
      <c r="E7" s="76" t="s">
        <v>120</v>
      </c>
      <c r="F7" s="150" t="s">
        <v>121</v>
      </c>
      <c r="G7" s="76" t="s">
        <v>122</v>
      </c>
      <c r="H7" s="150" t="s">
        <v>116</v>
      </c>
      <c r="I7" s="76" t="s">
        <v>117</v>
      </c>
      <c r="J7" s="150" t="s">
        <v>118</v>
      </c>
      <c r="K7" s="76" t="s">
        <v>119</v>
      </c>
      <c r="L7" s="150" t="s">
        <v>120</v>
      </c>
      <c r="M7" s="76" t="s">
        <v>121</v>
      </c>
      <c r="N7" s="150" t="s">
        <v>122</v>
      </c>
      <c r="O7" s="76" t="s">
        <v>116</v>
      </c>
      <c r="P7" s="150" t="s">
        <v>117</v>
      </c>
      <c r="Q7" s="76" t="s">
        <v>118</v>
      </c>
      <c r="R7" s="150" t="s">
        <v>119</v>
      </c>
      <c r="S7" s="76" t="s">
        <v>120</v>
      </c>
      <c r="T7" s="150" t="s">
        <v>121</v>
      </c>
      <c r="U7" s="76" t="s">
        <v>122</v>
      </c>
      <c r="V7" s="150" t="s">
        <v>116</v>
      </c>
      <c r="W7" s="76" t="s">
        <v>117</v>
      </c>
      <c r="X7" s="150" t="s">
        <v>118</v>
      </c>
      <c r="Y7" s="76" t="s">
        <v>119</v>
      </c>
      <c r="Z7" s="150" t="s">
        <v>120</v>
      </c>
      <c r="AA7" s="76" t="s">
        <v>121</v>
      </c>
      <c r="AB7" s="150" t="s">
        <v>122</v>
      </c>
      <c r="AC7" s="76" t="s">
        <v>116</v>
      </c>
      <c r="AD7" s="151" t="s">
        <v>200</v>
      </c>
      <c r="AE7" s="76" t="s">
        <v>201</v>
      </c>
      <c r="AF7" s="151"/>
      <c r="AG7" s="286"/>
      <c r="AK7" s="283" t="s">
        <v>183</v>
      </c>
      <c r="AL7" s="272" t="e">
        <f>ROUND((AG11+AG13+AG15+AG17+AG18)/AG20*100,0) &amp;"％"</f>
        <v>#DIV/0!</v>
      </c>
    </row>
    <row r="8" spans="1:53" ht="25" customHeight="1" thickBot="1">
      <c r="A8" s="64" t="s">
        <v>138</v>
      </c>
      <c r="B8" s="97"/>
      <c r="C8" s="98"/>
      <c r="D8" s="98"/>
      <c r="E8" s="98"/>
      <c r="F8" s="98"/>
      <c r="G8" s="98"/>
      <c r="H8" s="98"/>
      <c r="I8" s="98"/>
      <c r="J8" s="98"/>
      <c r="K8" s="99"/>
      <c r="L8" s="97"/>
      <c r="M8" s="98"/>
      <c r="N8" s="98"/>
      <c r="O8" s="98"/>
      <c r="P8" s="98"/>
      <c r="Q8" s="98"/>
      <c r="R8" s="98"/>
      <c r="S8" s="98"/>
      <c r="T8" s="98"/>
      <c r="U8" s="99"/>
      <c r="V8" s="100"/>
      <c r="W8" s="98"/>
      <c r="X8" s="98"/>
      <c r="Y8" s="98"/>
      <c r="Z8" s="98"/>
      <c r="AA8" s="98"/>
      <c r="AB8" s="98"/>
      <c r="AC8" s="98"/>
      <c r="AD8" s="98"/>
      <c r="AE8" s="98"/>
      <c r="AF8" s="101"/>
      <c r="AG8" s="91">
        <f>COUNTIF(B8:AF8,"○")</f>
        <v>0</v>
      </c>
      <c r="AH8" s="65"/>
      <c r="AK8" s="284"/>
      <c r="AL8" s="273" t="e">
        <f>ROUND((AG20+#REF!)/AG21*100,0) &amp;"％"</f>
        <v>#REF!</v>
      </c>
    </row>
    <row r="9" spans="1:53" ht="25" customHeight="1" thickBot="1">
      <c r="A9" s="64" t="s">
        <v>139</v>
      </c>
      <c r="B9" s="86">
        <f t="shared" ref="B9:AF9" si="0">SUM(B10:B18)</f>
        <v>0</v>
      </c>
      <c r="C9" s="87">
        <f t="shared" si="0"/>
        <v>0</v>
      </c>
      <c r="D9" s="87">
        <f t="shared" si="0"/>
        <v>0</v>
      </c>
      <c r="E9" s="87">
        <f t="shared" si="0"/>
        <v>0</v>
      </c>
      <c r="F9" s="87">
        <f t="shared" si="0"/>
        <v>0</v>
      </c>
      <c r="G9" s="87">
        <f t="shared" si="0"/>
        <v>0</v>
      </c>
      <c r="H9" s="87">
        <f t="shared" si="0"/>
        <v>0</v>
      </c>
      <c r="I9" s="87">
        <f t="shared" si="0"/>
        <v>0</v>
      </c>
      <c r="J9" s="87">
        <f t="shared" si="0"/>
        <v>0</v>
      </c>
      <c r="K9" s="88">
        <f t="shared" si="0"/>
        <v>0</v>
      </c>
      <c r="L9" s="86">
        <f t="shared" si="0"/>
        <v>0</v>
      </c>
      <c r="M9" s="87">
        <f t="shared" si="0"/>
        <v>0</v>
      </c>
      <c r="N9" s="87">
        <f t="shared" si="0"/>
        <v>0</v>
      </c>
      <c r="O9" s="87">
        <f t="shared" si="0"/>
        <v>0</v>
      </c>
      <c r="P9" s="87">
        <f t="shared" si="0"/>
        <v>0</v>
      </c>
      <c r="Q9" s="87">
        <f t="shared" si="0"/>
        <v>0</v>
      </c>
      <c r="R9" s="87">
        <f t="shared" si="0"/>
        <v>0</v>
      </c>
      <c r="S9" s="87">
        <f t="shared" si="0"/>
        <v>0</v>
      </c>
      <c r="T9" s="87">
        <f t="shared" si="0"/>
        <v>0</v>
      </c>
      <c r="U9" s="88">
        <f t="shared" si="0"/>
        <v>0</v>
      </c>
      <c r="V9" s="89">
        <f t="shared" si="0"/>
        <v>0</v>
      </c>
      <c r="W9" s="87">
        <f t="shared" si="0"/>
        <v>0</v>
      </c>
      <c r="X9" s="87">
        <f t="shared" si="0"/>
        <v>0</v>
      </c>
      <c r="Y9" s="87">
        <f t="shared" si="0"/>
        <v>0</v>
      </c>
      <c r="Z9" s="87">
        <f t="shared" si="0"/>
        <v>0</v>
      </c>
      <c r="AA9" s="87">
        <f t="shared" si="0"/>
        <v>0</v>
      </c>
      <c r="AB9" s="87">
        <f t="shared" si="0"/>
        <v>0</v>
      </c>
      <c r="AC9" s="87">
        <f t="shared" si="0"/>
        <v>0</v>
      </c>
      <c r="AD9" s="87">
        <f t="shared" si="0"/>
        <v>0</v>
      </c>
      <c r="AE9" s="87">
        <f t="shared" si="0"/>
        <v>0</v>
      </c>
      <c r="AF9" s="87">
        <f t="shared" si="0"/>
        <v>0</v>
      </c>
      <c r="AG9" s="90">
        <f t="shared" ref="AG9:AG18" si="1">SUM(B9:AF9)</f>
        <v>0</v>
      </c>
      <c r="AH9" s="66"/>
      <c r="AI9" s="274" t="s">
        <v>188</v>
      </c>
      <c r="AK9" s="62" t="s">
        <v>189</v>
      </c>
      <c r="AL9" s="125" t="e">
        <f>ROUND(SUM(AI11:AI18)/AG20,1)</f>
        <v>#DIV/0!</v>
      </c>
    </row>
    <row r="10" spans="1:53" ht="25" customHeight="1" thickBot="1">
      <c r="A10" s="64" t="s">
        <v>140</v>
      </c>
      <c r="B10" s="102"/>
      <c r="C10" s="101"/>
      <c r="D10" s="101"/>
      <c r="E10" s="101"/>
      <c r="F10" s="101"/>
      <c r="G10" s="101"/>
      <c r="H10" s="101"/>
      <c r="I10" s="101"/>
      <c r="J10" s="101"/>
      <c r="K10" s="99"/>
      <c r="L10" s="102"/>
      <c r="M10" s="101"/>
      <c r="N10" s="101"/>
      <c r="O10" s="101"/>
      <c r="P10" s="101"/>
      <c r="Q10" s="101"/>
      <c r="R10" s="101"/>
      <c r="S10" s="101"/>
      <c r="T10" s="101"/>
      <c r="U10" s="99"/>
      <c r="V10" s="103"/>
      <c r="W10" s="101"/>
      <c r="X10" s="101"/>
      <c r="Y10" s="101"/>
      <c r="Z10" s="101"/>
      <c r="AA10" s="101"/>
      <c r="AB10" s="101"/>
      <c r="AC10" s="101"/>
      <c r="AD10" s="101"/>
      <c r="AE10" s="101"/>
      <c r="AF10" s="101"/>
      <c r="AG10" s="90">
        <f>SUM(B10:AF10)</f>
        <v>0</v>
      </c>
      <c r="AI10" s="275"/>
      <c r="AK10" s="67" t="s">
        <v>123</v>
      </c>
      <c r="AL10" s="158"/>
    </row>
    <row r="11" spans="1:53" ht="25" customHeight="1" thickBot="1">
      <c r="A11" s="68" t="s">
        <v>184</v>
      </c>
      <c r="B11" s="104"/>
      <c r="C11" s="105"/>
      <c r="D11" s="105"/>
      <c r="E11" s="105"/>
      <c r="F11" s="105"/>
      <c r="G11" s="105"/>
      <c r="H11" s="105"/>
      <c r="I11" s="105"/>
      <c r="J11" s="105"/>
      <c r="K11" s="106"/>
      <c r="L11" s="104"/>
      <c r="M11" s="105"/>
      <c r="N11" s="105"/>
      <c r="O11" s="105"/>
      <c r="P11" s="105"/>
      <c r="Q11" s="105"/>
      <c r="R11" s="105"/>
      <c r="S11" s="105"/>
      <c r="T11" s="105"/>
      <c r="U11" s="106"/>
      <c r="V11" s="107"/>
      <c r="W11" s="105"/>
      <c r="X11" s="105"/>
      <c r="Y11" s="105"/>
      <c r="Z11" s="105"/>
      <c r="AA11" s="105"/>
      <c r="AB11" s="105"/>
      <c r="AC11" s="105"/>
      <c r="AD11" s="105"/>
      <c r="AE11" s="105"/>
      <c r="AF11" s="105"/>
      <c r="AG11" s="92">
        <f t="shared" si="1"/>
        <v>0</v>
      </c>
      <c r="AH11" s="69" t="s">
        <v>141</v>
      </c>
      <c r="AI11" s="127">
        <f>AG11*2</f>
        <v>0</v>
      </c>
      <c r="AK11" s="67" t="s">
        <v>124</v>
      </c>
      <c r="AL11" s="126" t="e">
        <f>AL6/AE2</f>
        <v>#DIV/0!</v>
      </c>
    </row>
    <row r="12" spans="1:53" ht="25" customHeight="1" thickBot="1">
      <c r="A12" s="68" t="s">
        <v>142</v>
      </c>
      <c r="B12" s="108"/>
      <c r="C12" s="109"/>
      <c r="D12" s="109"/>
      <c r="E12" s="109"/>
      <c r="F12" s="109"/>
      <c r="G12" s="109"/>
      <c r="H12" s="109"/>
      <c r="I12" s="109"/>
      <c r="J12" s="109"/>
      <c r="K12" s="110"/>
      <c r="L12" s="108"/>
      <c r="M12" s="109"/>
      <c r="N12" s="109"/>
      <c r="O12" s="109"/>
      <c r="P12" s="109"/>
      <c r="Q12" s="109"/>
      <c r="R12" s="109"/>
      <c r="S12" s="109"/>
      <c r="T12" s="109"/>
      <c r="U12" s="110"/>
      <c r="V12" s="111"/>
      <c r="W12" s="109"/>
      <c r="X12" s="109"/>
      <c r="Y12" s="109"/>
      <c r="Z12" s="109"/>
      <c r="AA12" s="109"/>
      <c r="AB12" s="109"/>
      <c r="AC12" s="109"/>
      <c r="AD12" s="109"/>
      <c r="AE12" s="109"/>
      <c r="AF12" s="112"/>
      <c r="AG12" s="92">
        <f>SUM(B12:AF12)</f>
        <v>0</v>
      </c>
      <c r="AH12" s="69" t="s">
        <v>143</v>
      </c>
      <c r="AI12" s="127">
        <f>AG12*2</f>
        <v>0</v>
      </c>
      <c r="AK12" s="146" t="s">
        <v>169</v>
      </c>
      <c r="AL12" s="149" t="e">
        <f>ROUND((AG21)/AG9*100,0) &amp;"％"</f>
        <v>#DIV/0!</v>
      </c>
    </row>
    <row r="13" spans="1:53" ht="25" customHeight="1" thickBot="1">
      <c r="A13" s="70" t="s">
        <v>185</v>
      </c>
      <c r="B13" s="108"/>
      <c r="C13" s="109"/>
      <c r="D13" s="109"/>
      <c r="E13" s="109"/>
      <c r="F13" s="109"/>
      <c r="G13" s="109"/>
      <c r="H13" s="109"/>
      <c r="I13" s="109"/>
      <c r="J13" s="109"/>
      <c r="K13" s="110"/>
      <c r="L13" s="108"/>
      <c r="M13" s="109"/>
      <c r="N13" s="109"/>
      <c r="O13" s="109"/>
      <c r="P13" s="109"/>
      <c r="Q13" s="109"/>
      <c r="R13" s="109"/>
      <c r="S13" s="109"/>
      <c r="T13" s="109"/>
      <c r="U13" s="110"/>
      <c r="V13" s="111"/>
      <c r="W13" s="109"/>
      <c r="X13" s="109"/>
      <c r="Y13" s="109"/>
      <c r="Z13" s="109"/>
      <c r="AA13" s="109"/>
      <c r="AB13" s="109"/>
      <c r="AC13" s="109"/>
      <c r="AD13" s="109"/>
      <c r="AE13" s="109"/>
      <c r="AF13" s="112"/>
      <c r="AG13" s="92">
        <f>SUM(B13:AF13)</f>
        <v>0</v>
      </c>
      <c r="AH13" s="69" t="s">
        <v>144</v>
      </c>
      <c r="AI13" s="127">
        <f>AG13*3</f>
        <v>0</v>
      </c>
    </row>
    <row r="14" spans="1:53" ht="25" customHeight="1" thickBot="1">
      <c r="A14" s="68" t="s">
        <v>145</v>
      </c>
      <c r="B14" s="108"/>
      <c r="C14" s="109"/>
      <c r="D14" s="109"/>
      <c r="E14" s="109"/>
      <c r="F14" s="109"/>
      <c r="G14" s="109"/>
      <c r="H14" s="109"/>
      <c r="I14" s="109"/>
      <c r="J14" s="109"/>
      <c r="K14" s="110"/>
      <c r="L14" s="108"/>
      <c r="M14" s="109"/>
      <c r="N14" s="109"/>
      <c r="O14" s="109"/>
      <c r="P14" s="109"/>
      <c r="Q14" s="109"/>
      <c r="R14" s="109"/>
      <c r="S14" s="109"/>
      <c r="T14" s="109"/>
      <c r="U14" s="110"/>
      <c r="V14" s="111"/>
      <c r="W14" s="109"/>
      <c r="X14" s="109"/>
      <c r="Y14" s="109"/>
      <c r="Z14" s="109"/>
      <c r="AA14" s="109"/>
      <c r="AB14" s="109"/>
      <c r="AC14" s="109"/>
      <c r="AD14" s="109"/>
      <c r="AE14" s="109"/>
      <c r="AF14" s="112"/>
      <c r="AG14" s="92">
        <f t="shared" si="1"/>
        <v>0</v>
      </c>
      <c r="AH14" s="69" t="s">
        <v>144</v>
      </c>
      <c r="AI14" s="127">
        <f>AG14*3</f>
        <v>0</v>
      </c>
      <c r="AK14" s="71"/>
      <c r="AL14" s="72"/>
    </row>
    <row r="15" spans="1:53" ht="25" customHeight="1" thickBot="1">
      <c r="A15" s="73" t="s">
        <v>186</v>
      </c>
      <c r="B15" s="108"/>
      <c r="C15" s="109"/>
      <c r="D15" s="109"/>
      <c r="E15" s="109"/>
      <c r="F15" s="109"/>
      <c r="G15" s="109"/>
      <c r="H15" s="109"/>
      <c r="I15" s="109"/>
      <c r="J15" s="109"/>
      <c r="K15" s="110"/>
      <c r="L15" s="108"/>
      <c r="M15" s="109"/>
      <c r="N15" s="109"/>
      <c r="O15" s="109"/>
      <c r="P15" s="109"/>
      <c r="Q15" s="109"/>
      <c r="R15" s="109"/>
      <c r="S15" s="109"/>
      <c r="T15" s="109"/>
      <c r="U15" s="110"/>
      <c r="V15" s="111"/>
      <c r="W15" s="109"/>
      <c r="X15" s="109"/>
      <c r="Y15" s="109"/>
      <c r="Z15" s="109"/>
      <c r="AA15" s="109"/>
      <c r="AB15" s="109"/>
      <c r="AC15" s="109"/>
      <c r="AD15" s="109"/>
      <c r="AE15" s="109"/>
      <c r="AF15" s="112"/>
      <c r="AG15" s="93">
        <f t="shared" si="1"/>
        <v>0</v>
      </c>
      <c r="AH15" s="69" t="s">
        <v>146</v>
      </c>
      <c r="AI15" s="128">
        <f>AG15*4</f>
        <v>0</v>
      </c>
    </row>
    <row r="16" spans="1:53" ht="25" customHeight="1" thickBot="1">
      <c r="A16" s="74" t="s">
        <v>147</v>
      </c>
      <c r="B16" s="113"/>
      <c r="C16" s="114"/>
      <c r="D16" s="114"/>
      <c r="E16" s="114"/>
      <c r="F16" s="114"/>
      <c r="G16" s="114"/>
      <c r="H16" s="114"/>
      <c r="I16" s="114"/>
      <c r="J16" s="114"/>
      <c r="K16" s="115"/>
      <c r="L16" s="113"/>
      <c r="M16" s="114"/>
      <c r="N16" s="114"/>
      <c r="O16" s="114"/>
      <c r="P16" s="114"/>
      <c r="Q16" s="114"/>
      <c r="R16" s="114"/>
      <c r="S16" s="114"/>
      <c r="T16" s="114"/>
      <c r="U16" s="115"/>
      <c r="V16" s="116"/>
      <c r="W16" s="114"/>
      <c r="X16" s="114"/>
      <c r="Y16" s="114"/>
      <c r="Z16" s="114"/>
      <c r="AA16" s="114"/>
      <c r="AB16" s="114"/>
      <c r="AC16" s="114"/>
      <c r="AD16" s="114"/>
      <c r="AE16" s="114"/>
      <c r="AF16" s="117"/>
      <c r="AG16" s="93">
        <f t="shared" si="1"/>
        <v>0</v>
      </c>
      <c r="AH16" s="69" t="s">
        <v>146</v>
      </c>
      <c r="AI16" s="128">
        <f>AG16*4</f>
        <v>0</v>
      </c>
    </row>
    <row r="17" spans="1:53" ht="25" customHeight="1" thickBot="1">
      <c r="A17" s="73" t="s">
        <v>148</v>
      </c>
      <c r="B17" s="113"/>
      <c r="C17" s="114"/>
      <c r="D17" s="114"/>
      <c r="E17" s="114"/>
      <c r="F17" s="114"/>
      <c r="G17" s="114"/>
      <c r="H17" s="114"/>
      <c r="I17" s="114"/>
      <c r="J17" s="114"/>
      <c r="K17" s="115"/>
      <c r="L17" s="113"/>
      <c r="M17" s="114"/>
      <c r="N17" s="114"/>
      <c r="O17" s="114"/>
      <c r="P17" s="114"/>
      <c r="Q17" s="114"/>
      <c r="R17" s="114"/>
      <c r="S17" s="114"/>
      <c r="T17" s="114"/>
      <c r="U17" s="115"/>
      <c r="V17" s="116"/>
      <c r="W17" s="114"/>
      <c r="X17" s="114"/>
      <c r="Y17" s="114"/>
      <c r="Z17" s="114"/>
      <c r="AA17" s="114"/>
      <c r="AB17" s="114"/>
      <c r="AC17" s="114"/>
      <c r="AD17" s="114"/>
      <c r="AE17" s="114"/>
      <c r="AF17" s="117"/>
      <c r="AG17" s="93">
        <f t="shared" si="1"/>
        <v>0</v>
      </c>
      <c r="AH17" s="69" t="s">
        <v>149</v>
      </c>
      <c r="AI17" s="129">
        <f>AG17*5</f>
        <v>0</v>
      </c>
    </row>
    <row r="18" spans="1:53" ht="25" customHeight="1" thickBot="1">
      <c r="A18" s="75" t="s">
        <v>150</v>
      </c>
      <c r="B18" s="118"/>
      <c r="C18" s="119"/>
      <c r="D18" s="119"/>
      <c r="E18" s="119"/>
      <c r="F18" s="119"/>
      <c r="G18" s="119"/>
      <c r="H18" s="119"/>
      <c r="I18" s="119"/>
      <c r="J18" s="119"/>
      <c r="K18" s="120"/>
      <c r="L18" s="118"/>
      <c r="M18" s="119"/>
      <c r="N18" s="119"/>
      <c r="O18" s="119"/>
      <c r="P18" s="119"/>
      <c r="Q18" s="119"/>
      <c r="R18" s="119"/>
      <c r="S18" s="119"/>
      <c r="T18" s="119"/>
      <c r="U18" s="120"/>
      <c r="V18" s="121"/>
      <c r="W18" s="119"/>
      <c r="X18" s="119"/>
      <c r="Y18" s="119"/>
      <c r="Z18" s="119"/>
      <c r="AA18" s="119"/>
      <c r="AB18" s="119"/>
      <c r="AC18" s="119"/>
      <c r="AD18" s="119"/>
      <c r="AE18" s="119"/>
      <c r="AF18" s="122"/>
      <c r="AG18" s="94">
        <f t="shared" si="1"/>
        <v>0</v>
      </c>
      <c r="AH18" s="69" t="s">
        <v>151</v>
      </c>
      <c r="AI18" s="129">
        <f>AG18*6</f>
        <v>0</v>
      </c>
    </row>
    <row r="19" spans="1:53" ht="24.75" customHeight="1" thickBot="1">
      <c r="A19" s="77" t="s">
        <v>192</v>
      </c>
      <c r="B19" s="107"/>
      <c r="C19" s="105"/>
      <c r="D19" s="105"/>
      <c r="E19" s="105"/>
      <c r="F19" s="105"/>
      <c r="G19" s="105"/>
      <c r="H19" s="105"/>
      <c r="I19" s="105"/>
      <c r="J19" s="105"/>
      <c r="K19" s="106"/>
      <c r="L19" s="104"/>
      <c r="M19" s="105"/>
      <c r="N19" s="105"/>
      <c r="O19" s="105"/>
      <c r="P19" s="105"/>
      <c r="Q19" s="105"/>
      <c r="R19" s="105"/>
      <c r="S19" s="105"/>
      <c r="T19" s="105"/>
      <c r="U19" s="106"/>
      <c r="V19" s="107"/>
      <c r="W19" s="105"/>
      <c r="X19" s="105"/>
      <c r="Y19" s="105"/>
      <c r="Z19" s="105"/>
      <c r="AA19" s="105"/>
      <c r="AB19" s="105"/>
      <c r="AC19" s="105"/>
      <c r="AD19" s="105"/>
      <c r="AE19" s="105"/>
      <c r="AF19" s="123"/>
      <c r="AG19" s="95">
        <f>SUM(B19:AF19)</f>
        <v>0</v>
      </c>
      <c r="AH19" s="78"/>
      <c r="AI19" s="79"/>
    </row>
    <row r="20" spans="1:53" ht="26.25" customHeight="1" thickBot="1">
      <c r="A20" s="80" t="s">
        <v>191</v>
      </c>
      <c r="B20" s="89">
        <f>SUM(B11:B18)</f>
        <v>0</v>
      </c>
      <c r="C20" s="87">
        <f t="shared" ref="C20:AF20" si="2">SUM(C11:C18)</f>
        <v>0</v>
      </c>
      <c r="D20" s="87">
        <f t="shared" si="2"/>
        <v>0</v>
      </c>
      <c r="E20" s="87">
        <f t="shared" si="2"/>
        <v>0</v>
      </c>
      <c r="F20" s="87">
        <f t="shared" si="2"/>
        <v>0</v>
      </c>
      <c r="G20" s="87">
        <f>SUM(G11:G18)</f>
        <v>0</v>
      </c>
      <c r="H20" s="87">
        <f t="shared" si="2"/>
        <v>0</v>
      </c>
      <c r="I20" s="87">
        <f t="shared" si="2"/>
        <v>0</v>
      </c>
      <c r="J20" s="87">
        <f t="shared" si="2"/>
        <v>0</v>
      </c>
      <c r="K20" s="88">
        <f t="shared" si="2"/>
        <v>0</v>
      </c>
      <c r="L20" s="86">
        <f t="shared" si="2"/>
        <v>0</v>
      </c>
      <c r="M20" s="87">
        <f t="shared" si="2"/>
        <v>0</v>
      </c>
      <c r="N20" s="87">
        <f t="shared" si="2"/>
        <v>0</v>
      </c>
      <c r="O20" s="87">
        <f t="shared" si="2"/>
        <v>0</v>
      </c>
      <c r="P20" s="87">
        <f t="shared" si="2"/>
        <v>0</v>
      </c>
      <c r="Q20" s="87">
        <f t="shared" si="2"/>
        <v>0</v>
      </c>
      <c r="R20" s="87">
        <f>SUM(R11:R18)</f>
        <v>0</v>
      </c>
      <c r="S20" s="87">
        <f t="shared" si="2"/>
        <v>0</v>
      </c>
      <c r="T20" s="87">
        <f t="shared" si="2"/>
        <v>0</v>
      </c>
      <c r="U20" s="88">
        <f t="shared" si="2"/>
        <v>0</v>
      </c>
      <c r="V20" s="89">
        <f t="shared" si="2"/>
        <v>0</v>
      </c>
      <c r="W20" s="87">
        <f t="shared" si="2"/>
        <v>0</v>
      </c>
      <c r="X20" s="87">
        <f t="shared" si="2"/>
        <v>0</v>
      </c>
      <c r="Y20" s="87">
        <f t="shared" si="2"/>
        <v>0</v>
      </c>
      <c r="Z20" s="87">
        <f t="shared" si="2"/>
        <v>0</v>
      </c>
      <c r="AA20" s="87">
        <f t="shared" si="2"/>
        <v>0</v>
      </c>
      <c r="AB20" s="87">
        <f t="shared" si="2"/>
        <v>0</v>
      </c>
      <c r="AC20" s="87">
        <f t="shared" si="2"/>
        <v>0</v>
      </c>
      <c r="AD20" s="87">
        <f t="shared" si="2"/>
        <v>0</v>
      </c>
      <c r="AE20" s="87">
        <f t="shared" si="2"/>
        <v>0</v>
      </c>
      <c r="AF20" s="96">
        <f t="shared" si="2"/>
        <v>0</v>
      </c>
      <c r="AG20" s="90">
        <f>SUM(AG11:AG18)</f>
        <v>0</v>
      </c>
      <c r="AH20" s="78" t="s">
        <v>135</v>
      </c>
      <c r="AI20" s="128">
        <f>SUM(AI11:AI18)</f>
        <v>0</v>
      </c>
    </row>
    <row r="21" spans="1:53" s="53" customFormat="1" ht="24.5" thickBot="1">
      <c r="A21" s="147" t="s">
        <v>168</v>
      </c>
      <c r="B21" s="159"/>
      <c r="C21" s="160"/>
      <c r="D21" s="160"/>
      <c r="E21" s="160"/>
      <c r="F21" s="160"/>
      <c r="G21" s="160"/>
      <c r="H21" s="160"/>
      <c r="I21" s="160"/>
      <c r="J21" s="160"/>
      <c r="K21" s="161"/>
      <c r="L21" s="162"/>
      <c r="M21" s="160"/>
      <c r="N21" s="160"/>
      <c r="O21" s="160"/>
      <c r="P21" s="160"/>
      <c r="Q21" s="160"/>
      <c r="R21" s="160"/>
      <c r="S21" s="160"/>
      <c r="T21" s="160"/>
      <c r="U21" s="163"/>
      <c r="V21" s="159"/>
      <c r="W21" s="160"/>
      <c r="X21" s="160"/>
      <c r="Y21" s="160"/>
      <c r="Z21" s="160"/>
      <c r="AA21" s="160"/>
      <c r="AB21" s="160"/>
      <c r="AC21" s="160"/>
      <c r="AD21" s="160"/>
      <c r="AE21" s="160"/>
      <c r="AF21" s="161"/>
      <c r="AG21" s="148">
        <f>SUM(B21:AF21)</f>
        <v>0</v>
      </c>
      <c r="AH21" s="51"/>
      <c r="AI21" s="51"/>
      <c r="AM21" s="52"/>
      <c r="AN21" s="52"/>
      <c r="AO21" s="52"/>
      <c r="AP21" s="52"/>
      <c r="AQ21" s="52"/>
      <c r="AR21" s="52"/>
      <c r="AS21" s="52"/>
      <c r="AT21" s="52"/>
      <c r="AU21" s="52"/>
      <c r="AV21" s="52"/>
    </row>
    <row r="22" spans="1:53" ht="26.25" customHeight="1">
      <c r="A22" s="54" t="s">
        <v>195</v>
      </c>
      <c r="B22" s="279">
        <f>B4</f>
        <v>6</v>
      </c>
      <c r="C22" s="279"/>
      <c r="D22" s="55" t="s">
        <v>130</v>
      </c>
      <c r="E22" s="280">
        <v>5</v>
      </c>
      <c r="F22" s="280"/>
      <c r="G22" s="56" t="s">
        <v>131</v>
      </c>
      <c r="H22" s="57" t="s">
        <v>132</v>
      </c>
    </row>
    <row r="23" spans="1:53" ht="20.149999999999999" customHeight="1" thickBot="1">
      <c r="AJ23" s="22">
        <f>E22</f>
        <v>5</v>
      </c>
      <c r="AK23" s="22" t="s">
        <v>133</v>
      </c>
    </row>
    <row r="24" spans="1:53" ht="25" customHeight="1" thickBot="1">
      <c r="A24" s="58" t="s">
        <v>134</v>
      </c>
      <c r="B24" s="59">
        <v>1</v>
      </c>
      <c r="C24" s="60">
        <v>2</v>
      </c>
      <c r="D24" s="60">
        <v>3</v>
      </c>
      <c r="E24" s="60">
        <v>4</v>
      </c>
      <c r="F24" s="60">
        <v>5</v>
      </c>
      <c r="G24" s="60">
        <v>6</v>
      </c>
      <c r="H24" s="60">
        <v>7</v>
      </c>
      <c r="I24" s="60">
        <v>8</v>
      </c>
      <c r="J24" s="60">
        <v>9</v>
      </c>
      <c r="K24" s="61">
        <v>10</v>
      </c>
      <c r="L24" s="59">
        <v>11</v>
      </c>
      <c r="M24" s="60">
        <v>12</v>
      </c>
      <c r="N24" s="60">
        <v>13</v>
      </c>
      <c r="O24" s="60">
        <v>14</v>
      </c>
      <c r="P24" s="60">
        <v>15</v>
      </c>
      <c r="Q24" s="60">
        <v>16</v>
      </c>
      <c r="R24" s="60">
        <v>17</v>
      </c>
      <c r="S24" s="60">
        <v>18</v>
      </c>
      <c r="T24" s="60">
        <v>19</v>
      </c>
      <c r="U24" s="61">
        <v>20</v>
      </c>
      <c r="V24" s="59">
        <v>21</v>
      </c>
      <c r="W24" s="60">
        <v>22</v>
      </c>
      <c r="X24" s="60">
        <v>23</v>
      </c>
      <c r="Y24" s="60">
        <v>24</v>
      </c>
      <c r="Z24" s="60">
        <v>25</v>
      </c>
      <c r="AA24" s="60">
        <v>26</v>
      </c>
      <c r="AB24" s="60">
        <v>27</v>
      </c>
      <c r="AC24" s="60">
        <v>28</v>
      </c>
      <c r="AD24" s="60">
        <v>29</v>
      </c>
      <c r="AE24" s="60">
        <v>30</v>
      </c>
      <c r="AF24" s="61">
        <v>31</v>
      </c>
      <c r="AG24" s="281" t="s">
        <v>135</v>
      </c>
      <c r="AK24" s="62" t="s">
        <v>136</v>
      </c>
      <c r="AL24" s="124" t="e">
        <f>ROUNDUP(AG27/AG26,1)</f>
        <v>#DIV/0!</v>
      </c>
      <c r="AS24" s="36"/>
      <c r="AT24" s="36"/>
      <c r="BA24" s="36"/>
    </row>
    <row r="25" spans="1:53" ht="25" customHeight="1" thickBot="1">
      <c r="A25" s="63" t="s">
        <v>137</v>
      </c>
      <c r="B25" s="150" t="s">
        <v>119</v>
      </c>
      <c r="C25" s="76" t="s">
        <v>120</v>
      </c>
      <c r="D25" s="150" t="s">
        <v>121</v>
      </c>
      <c r="E25" s="76" t="s">
        <v>122</v>
      </c>
      <c r="F25" s="150" t="s">
        <v>116</v>
      </c>
      <c r="G25" s="76" t="s">
        <v>117</v>
      </c>
      <c r="H25" s="150" t="s">
        <v>118</v>
      </c>
      <c r="I25" s="76" t="s">
        <v>119</v>
      </c>
      <c r="J25" s="150" t="s">
        <v>120</v>
      </c>
      <c r="K25" s="76" t="s">
        <v>121</v>
      </c>
      <c r="L25" s="150" t="s">
        <v>122</v>
      </c>
      <c r="M25" s="76" t="s">
        <v>116</v>
      </c>
      <c r="N25" s="150" t="s">
        <v>117</v>
      </c>
      <c r="O25" s="76" t="s">
        <v>118</v>
      </c>
      <c r="P25" s="150" t="s">
        <v>119</v>
      </c>
      <c r="Q25" s="76" t="s">
        <v>120</v>
      </c>
      <c r="R25" s="150" t="s">
        <v>121</v>
      </c>
      <c r="S25" s="76" t="s">
        <v>122</v>
      </c>
      <c r="T25" s="150" t="s">
        <v>116</v>
      </c>
      <c r="U25" s="76" t="s">
        <v>117</v>
      </c>
      <c r="V25" s="150" t="s">
        <v>118</v>
      </c>
      <c r="W25" s="76" t="s">
        <v>119</v>
      </c>
      <c r="X25" s="150" t="s">
        <v>120</v>
      </c>
      <c r="Y25" s="76" t="s">
        <v>121</v>
      </c>
      <c r="Z25" s="150" t="s">
        <v>122</v>
      </c>
      <c r="AA25" s="76" t="s">
        <v>116</v>
      </c>
      <c r="AB25" s="150" t="s">
        <v>117</v>
      </c>
      <c r="AC25" s="76" t="s">
        <v>118</v>
      </c>
      <c r="AD25" s="150" t="s">
        <v>119</v>
      </c>
      <c r="AE25" s="150" t="s">
        <v>199</v>
      </c>
      <c r="AF25" s="150" t="s">
        <v>202</v>
      </c>
      <c r="AG25" s="282"/>
      <c r="AK25" s="283" t="s">
        <v>183</v>
      </c>
      <c r="AL25" s="272" t="e">
        <f>ROUND((AG29+AG31+AG33+AG35+AG36)/AG38*100,0) &amp;"％"</f>
        <v>#DIV/0!</v>
      </c>
    </row>
    <row r="26" spans="1:53" ht="25" customHeight="1" thickBot="1">
      <c r="A26" s="64" t="s">
        <v>138</v>
      </c>
      <c r="B26" s="97"/>
      <c r="C26" s="98"/>
      <c r="D26" s="98"/>
      <c r="E26" s="98"/>
      <c r="F26" s="98"/>
      <c r="G26" s="98"/>
      <c r="H26" s="98"/>
      <c r="I26" s="98"/>
      <c r="J26" s="98"/>
      <c r="K26" s="99"/>
      <c r="L26" s="97"/>
      <c r="M26" s="98"/>
      <c r="N26" s="98"/>
      <c r="O26" s="98"/>
      <c r="P26" s="98"/>
      <c r="Q26" s="98"/>
      <c r="R26" s="98"/>
      <c r="S26" s="98"/>
      <c r="T26" s="98"/>
      <c r="U26" s="99"/>
      <c r="V26" s="100"/>
      <c r="W26" s="98"/>
      <c r="X26" s="98"/>
      <c r="Y26" s="98"/>
      <c r="Z26" s="98"/>
      <c r="AA26" s="98"/>
      <c r="AB26" s="98"/>
      <c r="AC26" s="98"/>
      <c r="AD26" s="98"/>
      <c r="AE26" s="98"/>
      <c r="AF26" s="101"/>
      <c r="AG26" s="91">
        <f>COUNTIF(B26:AF26,"○")</f>
        <v>0</v>
      </c>
      <c r="AH26" s="65"/>
      <c r="AK26" s="284"/>
      <c r="AL26" s="273" t="e">
        <f>ROUND((AG38+#REF!)/AG39*100,0) &amp;"％"</f>
        <v>#REF!</v>
      </c>
    </row>
    <row r="27" spans="1:53" ht="25" customHeight="1" thickBot="1">
      <c r="A27" s="64" t="s">
        <v>139</v>
      </c>
      <c r="B27" s="86">
        <f t="shared" ref="B27:AF27" si="3">SUM(B28:B36)</f>
        <v>0</v>
      </c>
      <c r="C27" s="87">
        <f t="shared" si="3"/>
        <v>0</v>
      </c>
      <c r="D27" s="87">
        <f t="shared" si="3"/>
        <v>0</v>
      </c>
      <c r="E27" s="87">
        <f t="shared" si="3"/>
        <v>0</v>
      </c>
      <c r="F27" s="87">
        <f t="shared" si="3"/>
        <v>0</v>
      </c>
      <c r="G27" s="87">
        <f t="shared" si="3"/>
        <v>0</v>
      </c>
      <c r="H27" s="87">
        <f t="shared" si="3"/>
        <v>0</v>
      </c>
      <c r="I27" s="87">
        <f t="shared" si="3"/>
        <v>0</v>
      </c>
      <c r="J27" s="87">
        <f t="shared" si="3"/>
        <v>0</v>
      </c>
      <c r="K27" s="88">
        <f t="shared" si="3"/>
        <v>0</v>
      </c>
      <c r="L27" s="86">
        <f t="shared" si="3"/>
        <v>0</v>
      </c>
      <c r="M27" s="87">
        <f t="shared" si="3"/>
        <v>0</v>
      </c>
      <c r="N27" s="87">
        <f t="shared" si="3"/>
        <v>0</v>
      </c>
      <c r="O27" s="87">
        <f t="shared" si="3"/>
        <v>0</v>
      </c>
      <c r="P27" s="87">
        <f t="shared" si="3"/>
        <v>0</v>
      </c>
      <c r="Q27" s="87">
        <f t="shared" si="3"/>
        <v>0</v>
      </c>
      <c r="R27" s="87">
        <f t="shared" si="3"/>
        <v>0</v>
      </c>
      <c r="S27" s="87">
        <f t="shared" si="3"/>
        <v>0</v>
      </c>
      <c r="T27" s="87">
        <f t="shared" si="3"/>
        <v>0</v>
      </c>
      <c r="U27" s="88">
        <f t="shared" si="3"/>
        <v>0</v>
      </c>
      <c r="V27" s="89">
        <f t="shared" si="3"/>
        <v>0</v>
      </c>
      <c r="W27" s="87">
        <f t="shared" si="3"/>
        <v>0</v>
      </c>
      <c r="X27" s="87">
        <f t="shared" si="3"/>
        <v>0</v>
      </c>
      <c r="Y27" s="87">
        <f t="shared" si="3"/>
        <v>0</v>
      </c>
      <c r="Z27" s="87">
        <f t="shared" si="3"/>
        <v>0</v>
      </c>
      <c r="AA27" s="87">
        <f t="shared" si="3"/>
        <v>0</v>
      </c>
      <c r="AB27" s="87">
        <f t="shared" si="3"/>
        <v>0</v>
      </c>
      <c r="AC27" s="87">
        <f t="shared" si="3"/>
        <v>0</v>
      </c>
      <c r="AD27" s="87">
        <f t="shared" si="3"/>
        <v>0</v>
      </c>
      <c r="AE27" s="87">
        <f t="shared" si="3"/>
        <v>0</v>
      </c>
      <c r="AF27" s="87">
        <f t="shared" si="3"/>
        <v>0</v>
      </c>
      <c r="AG27" s="90">
        <f>SUM(B27:AF27)</f>
        <v>0</v>
      </c>
      <c r="AH27" s="66"/>
      <c r="AI27" s="274" t="s">
        <v>188</v>
      </c>
      <c r="AK27" s="62" t="s">
        <v>189</v>
      </c>
      <c r="AL27" s="125" t="e">
        <f>ROUND(SUM(AI29:AI36)/AG38,1)</f>
        <v>#DIV/0!</v>
      </c>
    </row>
    <row r="28" spans="1:53" ht="25" customHeight="1" thickBot="1">
      <c r="A28" s="64" t="s">
        <v>140</v>
      </c>
      <c r="B28" s="102"/>
      <c r="C28" s="101"/>
      <c r="D28" s="101"/>
      <c r="E28" s="101"/>
      <c r="F28" s="101"/>
      <c r="G28" s="101"/>
      <c r="H28" s="101"/>
      <c r="I28" s="101"/>
      <c r="J28" s="101"/>
      <c r="K28" s="99"/>
      <c r="L28" s="102"/>
      <c r="M28" s="101"/>
      <c r="N28" s="101"/>
      <c r="O28" s="101"/>
      <c r="P28" s="101"/>
      <c r="Q28" s="101"/>
      <c r="R28" s="101"/>
      <c r="S28" s="101"/>
      <c r="T28" s="101"/>
      <c r="U28" s="99"/>
      <c r="V28" s="103"/>
      <c r="W28" s="101"/>
      <c r="X28" s="101"/>
      <c r="Y28" s="101"/>
      <c r="Z28" s="101"/>
      <c r="AA28" s="101"/>
      <c r="AB28" s="101"/>
      <c r="AC28" s="101"/>
      <c r="AD28" s="101"/>
      <c r="AE28" s="101"/>
      <c r="AF28" s="101"/>
      <c r="AG28" s="90">
        <f>SUM(B28:AF28)</f>
        <v>0</v>
      </c>
      <c r="AI28" s="275"/>
      <c r="AK28" s="67" t="s">
        <v>123</v>
      </c>
      <c r="AL28" s="158"/>
    </row>
    <row r="29" spans="1:53" ht="25" customHeight="1" thickBot="1">
      <c r="A29" s="68" t="s">
        <v>184</v>
      </c>
      <c r="B29" s="104"/>
      <c r="C29" s="105"/>
      <c r="D29" s="105"/>
      <c r="E29" s="105"/>
      <c r="F29" s="105"/>
      <c r="G29" s="105"/>
      <c r="H29" s="105"/>
      <c r="I29" s="105"/>
      <c r="J29" s="105"/>
      <c r="K29" s="106"/>
      <c r="L29" s="104"/>
      <c r="M29" s="105"/>
      <c r="N29" s="105"/>
      <c r="O29" s="105"/>
      <c r="P29" s="105"/>
      <c r="Q29" s="105"/>
      <c r="R29" s="105"/>
      <c r="S29" s="105"/>
      <c r="T29" s="105"/>
      <c r="U29" s="106"/>
      <c r="V29" s="107"/>
      <c r="W29" s="105"/>
      <c r="X29" s="105"/>
      <c r="Y29" s="105"/>
      <c r="Z29" s="105"/>
      <c r="AA29" s="105"/>
      <c r="AB29" s="105"/>
      <c r="AC29" s="105"/>
      <c r="AD29" s="105"/>
      <c r="AE29" s="105"/>
      <c r="AF29" s="105"/>
      <c r="AG29" s="92">
        <f t="shared" ref="AG29:AG37" si="4">SUM(B29:AF29)</f>
        <v>0</v>
      </c>
      <c r="AH29" s="69" t="s">
        <v>141</v>
      </c>
      <c r="AI29" s="127">
        <f>AG29*2</f>
        <v>0</v>
      </c>
      <c r="AK29" s="67" t="s">
        <v>124</v>
      </c>
      <c r="AL29" s="126" t="e">
        <f>AL24/AE2</f>
        <v>#DIV/0!</v>
      </c>
    </row>
    <row r="30" spans="1:53" ht="25" customHeight="1" thickBot="1">
      <c r="A30" s="68" t="s">
        <v>142</v>
      </c>
      <c r="B30" s="108"/>
      <c r="C30" s="109"/>
      <c r="D30" s="109"/>
      <c r="E30" s="109"/>
      <c r="F30" s="109"/>
      <c r="G30" s="109"/>
      <c r="H30" s="109"/>
      <c r="I30" s="109"/>
      <c r="J30" s="109"/>
      <c r="K30" s="110"/>
      <c r="L30" s="108"/>
      <c r="M30" s="109"/>
      <c r="N30" s="109"/>
      <c r="O30" s="109"/>
      <c r="P30" s="109"/>
      <c r="Q30" s="109"/>
      <c r="R30" s="109"/>
      <c r="S30" s="109"/>
      <c r="T30" s="109"/>
      <c r="U30" s="110"/>
      <c r="V30" s="111"/>
      <c r="W30" s="109"/>
      <c r="X30" s="109"/>
      <c r="Y30" s="109"/>
      <c r="Z30" s="109"/>
      <c r="AA30" s="109"/>
      <c r="AB30" s="109"/>
      <c r="AC30" s="109"/>
      <c r="AD30" s="109"/>
      <c r="AE30" s="109"/>
      <c r="AF30" s="112"/>
      <c r="AG30" s="92">
        <f t="shared" si="4"/>
        <v>0</v>
      </c>
      <c r="AH30" s="69" t="s">
        <v>152</v>
      </c>
      <c r="AI30" s="127">
        <f>AG30*2</f>
        <v>0</v>
      </c>
      <c r="AK30" s="146" t="s">
        <v>169</v>
      </c>
      <c r="AL30" s="149" t="e">
        <f>ROUND((AG39)/AG27*100,0) &amp;"％"</f>
        <v>#DIV/0!</v>
      </c>
    </row>
    <row r="31" spans="1:53" ht="25" customHeight="1" thickBot="1">
      <c r="A31" s="70" t="s">
        <v>185</v>
      </c>
      <c r="B31" s="108"/>
      <c r="C31" s="109"/>
      <c r="D31" s="109"/>
      <c r="E31" s="109"/>
      <c r="F31" s="109"/>
      <c r="G31" s="109"/>
      <c r="H31" s="109"/>
      <c r="I31" s="109"/>
      <c r="J31" s="109"/>
      <c r="K31" s="110"/>
      <c r="L31" s="108"/>
      <c r="M31" s="109"/>
      <c r="N31" s="109"/>
      <c r="O31" s="109"/>
      <c r="P31" s="109"/>
      <c r="Q31" s="109"/>
      <c r="R31" s="109"/>
      <c r="S31" s="109"/>
      <c r="T31" s="109"/>
      <c r="U31" s="110"/>
      <c r="V31" s="111"/>
      <c r="W31" s="109"/>
      <c r="X31" s="109"/>
      <c r="Y31" s="109"/>
      <c r="Z31" s="109"/>
      <c r="AA31" s="109"/>
      <c r="AB31" s="109"/>
      <c r="AC31" s="109"/>
      <c r="AD31" s="109"/>
      <c r="AE31" s="109"/>
      <c r="AF31" s="112"/>
      <c r="AG31" s="92">
        <f t="shared" si="4"/>
        <v>0</v>
      </c>
      <c r="AH31" s="69" t="s">
        <v>144</v>
      </c>
      <c r="AI31" s="127">
        <f>AG31*3</f>
        <v>0</v>
      </c>
    </row>
    <row r="32" spans="1:53" ht="25" customHeight="1" thickBot="1">
      <c r="A32" s="68" t="s">
        <v>145</v>
      </c>
      <c r="B32" s="108"/>
      <c r="C32" s="109"/>
      <c r="D32" s="109"/>
      <c r="E32" s="109"/>
      <c r="F32" s="109"/>
      <c r="G32" s="109"/>
      <c r="H32" s="109"/>
      <c r="I32" s="109"/>
      <c r="J32" s="109"/>
      <c r="K32" s="110"/>
      <c r="L32" s="108"/>
      <c r="M32" s="109"/>
      <c r="N32" s="109"/>
      <c r="O32" s="109"/>
      <c r="P32" s="109"/>
      <c r="Q32" s="109"/>
      <c r="R32" s="109"/>
      <c r="S32" s="109"/>
      <c r="T32" s="109"/>
      <c r="U32" s="110"/>
      <c r="V32" s="111"/>
      <c r="W32" s="109"/>
      <c r="X32" s="109"/>
      <c r="Y32" s="109"/>
      <c r="Z32" s="109"/>
      <c r="AA32" s="109"/>
      <c r="AB32" s="109"/>
      <c r="AC32" s="109"/>
      <c r="AD32" s="109"/>
      <c r="AE32" s="109"/>
      <c r="AF32" s="112"/>
      <c r="AG32" s="92">
        <f t="shared" si="4"/>
        <v>0</v>
      </c>
      <c r="AH32" s="69" t="s">
        <v>144</v>
      </c>
      <c r="AI32" s="127">
        <f>AG32*3</f>
        <v>0</v>
      </c>
      <c r="AK32" s="71"/>
      <c r="AL32" s="72"/>
    </row>
    <row r="33" spans="1:53" ht="25" customHeight="1" thickBot="1">
      <c r="A33" s="73" t="s">
        <v>186</v>
      </c>
      <c r="B33" s="108"/>
      <c r="C33" s="109"/>
      <c r="D33" s="109"/>
      <c r="E33" s="109"/>
      <c r="F33" s="109"/>
      <c r="G33" s="109"/>
      <c r="H33" s="109"/>
      <c r="I33" s="109"/>
      <c r="J33" s="109"/>
      <c r="K33" s="110"/>
      <c r="L33" s="108"/>
      <c r="M33" s="109"/>
      <c r="N33" s="109"/>
      <c r="O33" s="109"/>
      <c r="P33" s="109"/>
      <c r="Q33" s="109"/>
      <c r="R33" s="109"/>
      <c r="S33" s="109"/>
      <c r="T33" s="109"/>
      <c r="U33" s="110"/>
      <c r="V33" s="111"/>
      <c r="W33" s="109"/>
      <c r="X33" s="109"/>
      <c r="Y33" s="109"/>
      <c r="Z33" s="109"/>
      <c r="AA33" s="109"/>
      <c r="AB33" s="109"/>
      <c r="AC33" s="109"/>
      <c r="AD33" s="109"/>
      <c r="AE33" s="109"/>
      <c r="AF33" s="112"/>
      <c r="AG33" s="93">
        <f t="shared" si="4"/>
        <v>0</v>
      </c>
      <c r="AH33" s="69" t="s">
        <v>146</v>
      </c>
      <c r="AI33" s="128">
        <f>AG33*4</f>
        <v>0</v>
      </c>
      <c r="AK33" s="81"/>
      <c r="AL33" s="82"/>
    </row>
    <row r="34" spans="1:53" ht="25" customHeight="1" thickBot="1">
      <c r="A34" s="74" t="s">
        <v>147</v>
      </c>
      <c r="B34" s="113"/>
      <c r="C34" s="114"/>
      <c r="D34" s="114"/>
      <c r="E34" s="114"/>
      <c r="F34" s="114"/>
      <c r="G34" s="114"/>
      <c r="H34" s="114"/>
      <c r="I34" s="114"/>
      <c r="J34" s="114"/>
      <c r="K34" s="115"/>
      <c r="L34" s="113"/>
      <c r="M34" s="114"/>
      <c r="N34" s="114"/>
      <c r="O34" s="114"/>
      <c r="P34" s="114"/>
      <c r="Q34" s="114"/>
      <c r="R34" s="114"/>
      <c r="S34" s="114"/>
      <c r="T34" s="114"/>
      <c r="U34" s="115"/>
      <c r="V34" s="116"/>
      <c r="W34" s="114"/>
      <c r="X34" s="114"/>
      <c r="Y34" s="114"/>
      <c r="Z34" s="114"/>
      <c r="AA34" s="114"/>
      <c r="AB34" s="114"/>
      <c r="AC34" s="114"/>
      <c r="AD34" s="114"/>
      <c r="AE34" s="114"/>
      <c r="AF34" s="117"/>
      <c r="AG34" s="93">
        <f t="shared" si="4"/>
        <v>0</v>
      </c>
      <c r="AH34" s="69" t="s">
        <v>146</v>
      </c>
      <c r="AI34" s="128">
        <f>AG34*4</f>
        <v>0</v>
      </c>
    </row>
    <row r="35" spans="1:53" ht="25" customHeight="1" thickBot="1">
      <c r="A35" s="73" t="s">
        <v>148</v>
      </c>
      <c r="B35" s="113"/>
      <c r="C35" s="114"/>
      <c r="D35" s="114"/>
      <c r="E35" s="114"/>
      <c r="F35" s="114"/>
      <c r="G35" s="114"/>
      <c r="H35" s="114"/>
      <c r="I35" s="114"/>
      <c r="J35" s="114"/>
      <c r="K35" s="115"/>
      <c r="L35" s="113"/>
      <c r="M35" s="114"/>
      <c r="N35" s="114"/>
      <c r="O35" s="114"/>
      <c r="P35" s="114"/>
      <c r="Q35" s="114"/>
      <c r="R35" s="114"/>
      <c r="S35" s="114"/>
      <c r="T35" s="114"/>
      <c r="U35" s="115"/>
      <c r="V35" s="116"/>
      <c r="W35" s="114"/>
      <c r="X35" s="114"/>
      <c r="Y35" s="114"/>
      <c r="Z35" s="114"/>
      <c r="AA35" s="114"/>
      <c r="AB35" s="114"/>
      <c r="AC35" s="114"/>
      <c r="AD35" s="114"/>
      <c r="AE35" s="114"/>
      <c r="AF35" s="117"/>
      <c r="AG35" s="93">
        <f t="shared" si="4"/>
        <v>0</v>
      </c>
      <c r="AH35" s="69" t="s">
        <v>149</v>
      </c>
      <c r="AI35" s="129">
        <f>AG35*5</f>
        <v>0</v>
      </c>
    </row>
    <row r="36" spans="1:53" ht="25" customHeight="1" thickBot="1">
      <c r="A36" s="63" t="s">
        <v>150</v>
      </c>
      <c r="B36" s="132"/>
      <c r="C36" s="133"/>
      <c r="D36" s="133"/>
      <c r="E36" s="133"/>
      <c r="F36" s="133"/>
      <c r="G36" s="133"/>
      <c r="H36" s="133"/>
      <c r="I36" s="133"/>
      <c r="J36" s="133"/>
      <c r="K36" s="134"/>
      <c r="L36" s="132"/>
      <c r="M36" s="133"/>
      <c r="N36" s="133"/>
      <c r="O36" s="133"/>
      <c r="P36" s="133"/>
      <c r="Q36" s="133"/>
      <c r="R36" s="133"/>
      <c r="S36" s="133"/>
      <c r="T36" s="133"/>
      <c r="U36" s="134"/>
      <c r="V36" s="135"/>
      <c r="W36" s="133"/>
      <c r="X36" s="133"/>
      <c r="Y36" s="133"/>
      <c r="Z36" s="133"/>
      <c r="AA36" s="133"/>
      <c r="AB36" s="133"/>
      <c r="AC36" s="133"/>
      <c r="AD36" s="133"/>
      <c r="AE36" s="133"/>
      <c r="AF36" s="136"/>
      <c r="AG36" s="130">
        <f t="shared" si="4"/>
        <v>0</v>
      </c>
      <c r="AH36" s="69" t="s">
        <v>151</v>
      </c>
      <c r="AI36" s="129">
        <f>AG36*6</f>
        <v>0</v>
      </c>
    </row>
    <row r="37" spans="1:53" ht="24.75" customHeight="1" thickBot="1">
      <c r="A37" s="83" t="s">
        <v>192</v>
      </c>
      <c r="B37" s="137"/>
      <c r="C37" s="138"/>
      <c r="D37" s="138"/>
      <c r="E37" s="138"/>
      <c r="F37" s="138"/>
      <c r="G37" s="138"/>
      <c r="H37" s="138"/>
      <c r="I37" s="138"/>
      <c r="J37" s="138"/>
      <c r="K37" s="139"/>
      <c r="L37" s="140"/>
      <c r="M37" s="138"/>
      <c r="N37" s="138"/>
      <c r="O37" s="138"/>
      <c r="P37" s="138"/>
      <c r="Q37" s="138"/>
      <c r="R37" s="138"/>
      <c r="S37" s="138"/>
      <c r="T37" s="138"/>
      <c r="U37" s="139"/>
      <c r="V37" s="137"/>
      <c r="W37" s="138"/>
      <c r="X37" s="138"/>
      <c r="Y37" s="138"/>
      <c r="Z37" s="138"/>
      <c r="AA37" s="138"/>
      <c r="AB37" s="138"/>
      <c r="AC37" s="138"/>
      <c r="AD37" s="138"/>
      <c r="AE37" s="138"/>
      <c r="AF37" s="141"/>
      <c r="AG37" s="131">
        <f t="shared" si="4"/>
        <v>0</v>
      </c>
      <c r="AH37" s="78"/>
      <c r="AI37" s="79"/>
    </row>
    <row r="38" spans="1:53" ht="26.25" customHeight="1" thickBot="1">
      <c r="A38" s="80" t="s">
        <v>191</v>
      </c>
      <c r="B38" s="89">
        <f t="shared" ref="B38:AG38" si="5">SUM(B29:B36)</f>
        <v>0</v>
      </c>
      <c r="C38" s="87">
        <f t="shared" si="5"/>
        <v>0</v>
      </c>
      <c r="D38" s="87">
        <f t="shared" si="5"/>
        <v>0</v>
      </c>
      <c r="E38" s="87">
        <f t="shared" si="5"/>
        <v>0</v>
      </c>
      <c r="F38" s="87">
        <f t="shared" si="5"/>
        <v>0</v>
      </c>
      <c r="G38" s="87">
        <f t="shared" si="5"/>
        <v>0</v>
      </c>
      <c r="H38" s="87">
        <f t="shared" si="5"/>
        <v>0</v>
      </c>
      <c r="I38" s="87">
        <f t="shared" si="5"/>
        <v>0</v>
      </c>
      <c r="J38" s="87">
        <f t="shared" si="5"/>
        <v>0</v>
      </c>
      <c r="K38" s="88">
        <f t="shared" si="5"/>
        <v>0</v>
      </c>
      <c r="L38" s="86">
        <f t="shared" si="5"/>
        <v>0</v>
      </c>
      <c r="M38" s="87">
        <f t="shared" si="5"/>
        <v>0</v>
      </c>
      <c r="N38" s="87">
        <f t="shared" si="5"/>
        <v>0</v>
      </c>
      <c r="O38" s="87">
        <f t="shared" si="5"/>
        <v>0</v>
      </c>
      <c r="P38" s="87">
        <f t="shared" si="5"/>
        <v>0</v>
      </c>
      <c r="Q38" s="87">
        <f t="shared" si="5"/>
        <v>0</v>
      </c>
      <c r="R38" s="87">
        <f t="shared" si="5"/>
        <v>0</v>
      </c>
      <c r="S38" s="87">
        <f t="shared" si="5"/>
        <v>0</v>
      </c>
      <c r="T38" s="87">
        <f t="shared" si="5"/>
        <v>0</v>
      </c>
      <c r="U38" s="88">
        <f t="shared" si="5"/>
        <v>0</v>
      </c>
      <c r="V38" s="89">
        <f t="shared" si="5"/>
        <v>0</v>
      </c>
      <c r="W38" s="87">
        <f t="shared" si="5"/>
        <v>0</v>
      </c>
      <c r="X38" s="87">
        <f t="shared" si="5"/>
        <v>0</v>
      </c>
      <c r="Y38" s="87">
        <f t="shared" si="5"/>
        <v>0</v>
      </c>
      <c r="Z38" s="87">
        <f t="shared" si="5"/>
        <v>0</v>
      </c>
      <c r="AA38" s="87">
        <f t="shared" si="5"/>
        <v>0</v>
      </c>
      <c r="AB38" s="87">
        <f t="shared" si="5"/>
        <v>0</v>
      </c>
      <c r="AC38" s="87">
        <f t="shared" si="5"/>
        <v>0</v>
      </c>
      <c r="AD38" s="87">
        <f t="shared" si="5"/>
        <v>0</v>
      </c>
      <c r="AE38" s="87">
        <f t="shared" si="5"/>
        <v>0</v>
      </c>
      <c r="AF38" s="96">
        <f t="shared" si="5"/>
        <v>0</v>
      </c>
      <c r="AG38" s="90">
        <f t="shared" si="5"/>
        <v>0</v>
      </c>
      <c r="AH38" s="78" t="s">
        <v>135</v>
      </c>
      <c r="AI38" s="128">
        <f>SUM(AI29:AI36)</f>
        <v>0</v>
      </c>
      <c r="AJ38" s="84"/>
    </row>
    <row r="39" spans="1:53" s="53" customFormat="1" ht="24.5" thickBot="1">
      <c r="A39" s="147" t="s">
        <v>168</v>
      </c>
      <c r="B39" s="159"/>
      <c r="C39" s="160"/>
      <c r="D39" s="160"/>
      <c r="E39" s="160"/>
      <c r="F39" s="160"/>
      <c r="G39" s="160"/>
      <c r="H39" s="160"/>
      <c r="I39" s="160"/>
      <c r="J39" s="160"/>
      <c r="K39" s="161"/>
      <c r="L39" s="162"/>
      <c r="M39" s="160"/>
      <c r="N39" s="160"/>
      <c r="O39" s="160"/>
      <c r="P39" s="160"/>
      <c r="Q39" s="160"/>
      <c r="R39" s="160"/>
      <c r="S39" s="160"/>
      <c r="T39" s="160"/>
      <c r="U39" s="163"/>
      <c r="V39" s="159"/>
      <c r="W39" s="160"/>
      <c r="X39" s="160"/>
      <c r="Y39" s="160"/>
      <c r="Z39" s="160"/>
      <c r="AA39" s="160"/>
      <c r="AB39" s="160"/>
      <c r="AC39" s="160"/>
      <c r="AD39" s="160"/>
      <c r="AE39" s="160"/>
      <c r="AF39" s="161"/>
      <c r="AG39" s="148">
        <f>SUM(B39:AF39)</f>
        <v>0</v>
      </c>
      <c r="AH39" s="51"/>
      <c r="AI39" s="51"/>
      <c r="AM39" s="52"/>
      <c r="AN39" s="52"/>
      <c r="AO39" s="52"/>
      <c r="AP39" s="52"/>
      <c r="AQ39" s="52"/>
      <c r="AR39" s="52"/>
      <c r="AS39" s="52"/>
      <c r="AT39" s="52"/>
      <c r="AU39" s="52"/>
      <c r="AV39" s="52"/>
    </row>
    <row r="40" spans="1:53" ht="26.25" customHeight="1">
      <c r="A40" s="54" t="s">
        <v>195</v>
      </c>
      <c r="B40" s="279">
        <f>B22</f>
        <v>6</v>
      </c>
      <c r="C40" s="279"/>
      <c r="D40" s="55" t="s">
        <v>130</v>
      </c>
      <c r="E40" s="280">
        <v>6</v>
      </c>
      <c r="F40" s="280"/>
      <c r="G40" s="56" t="s">
        <v>131</v>
      </c>
      <c r="H40" s="57" t="s">
        <v>132</v>
      </c>
    </row>
    <row r="41" spans="1:53" ht="20.149999999999999" customHeight="1" thickBot="1">
      <c r="AJ41" s="22">
        <f>E40</f>
        <v>6</v>
      </c>
      <c r="AK41" s="22" t="s">
        <v>133</v>
      </c>
    </row>
    <row r="42" spans="1:53" ht="25" customHeight="1" thickBot="1">
      <c r="A42" s="58" t="s">
        <v>134</v>
      </c>
      <c r="B42" s="59">
        <v>1</v>
      </c>
      <c r="C42" s="60">
        <v>2</v>
      </c>
      <c r="D42" s="60">
        <v>3</v>
      </c>
      <c r="E42" s="60">
        <v>4</v>
      </c>
      <c r="F42" s="60">
        <v>5</v>
      </c>
      <c r="G42" s="60">
        <v>6</v>
      </c>
      <c r="H42" s="60">
        <v>7</v>
      </c>
      <c r="I42" s="60">
        <v>8</v>
      </c>
      <c r="J42" s="60">
        <v>9</v>
      </c>
      <c r="K42" s="61">
        <v>10</v>
      </c>
      <c r="L42" s="59">
        <v>11</v>
      </c>
      <c r="M42" s="60">
        <v>12</v>
      </c>
      <c r="N42" s="60">
        <v>13</v>
      </c>
      <c r="O42" s="60">
        <v>14</v>
      </c>
      <c r="P42" s="60">
        <v>15</v>
      </c>
      <c r="Q42" s="60">
        <v>16</v>
      </c>
      <c r="R42" s="60">
        <v>17</v>
      </c>
      <c r="S42" s="60">
        <v>18</v>
      </c>
      <c r="T42" s="60">
        <v>19</v>
      </c>
      <c r="U42" s="61">
        <v>20</v>
      </c>
      <c r="V42" s="59">
        <v>21</v>
      </c>
      <c r="W42" s="60">
        <v>22</v>
      </c>
      <c r="X42" s="60">
        <v>23</v>
      </c>
      <c r="Y42" s="60">
        <v>24</v>
      </c>
      <c r="Z42" s="60">
        <v>25</v>
      </c>
      <c r="AA42" s="60">
        <v>26</v>
      </c>
      <c r="AB42" s="60">
        <v>27</v>
      </c>
      <c r="AC42" s="60">
        <v>28</v>
      </c>
      <c r="AD42" s="60">
        <v>29</v>
      </c>
      <c r="AE42" s="60">
        <v>30</v>
      </c>
      <c r="AF42" s="61"/>
      <c r="AG42" s="285" t="s">
        <v>135</v>
      </c>
      <c r="AK42" s="62" t="s">
        <v>136</v>
      </c>
      <c r="AL42" s="124" t="e">
        <f>ROUNDUP(AG45/AG44,1)</f>
        <v>#DIV/0!</v>
      </c>
      <c r="AS42" s="36"/>
      <c r="AT42" s="36"/>
      <c r="BA42" s="36"/>
    </row>
    <row r="43" spans="1:53" ht="25" customHeight="1" thickBot="1">
      <c r="A43" s="63" t="s">
        <v>137</v>
      </c>
      <c r="B43" s="150" t="s">
        <v>122</v>
      </c>
      <c r="C43" s="76" t="s">
        <v>116</v>
      </c>
      <c r="D43" s="150" t="s">
        <v>117</v>
      </c>
      <c r="E43" s="76" t="s">
        <v>118</v>
      </c>
      <c r="F43" s="150" t="s">
        <v>119</v>
      </c>
      <c r="G43" s="76" t="s">
        <v>120</v>
      </c>
      <c r="H43" s="150" t="s">
        <v>121</v>
      </c>
      <c r="I43" s="76" t="s">
        <v>122</v>
      </c>
      <c r="J43" s="150" t="s">
        <v>116</v>
      </c>
      <c r="K43" s="76" t="s">
        <v>117</v>
      </c>
      <c r="L43" s="150" t="s">
        <v>118</v>
      </c>
      <c r="M43" s="76" t="s">
        <v>119</v>
      </c>
      <c r="N43" s="150" t="s">
        <v>120</v>
      </c>
      <c r="O43" s="76" t="s">
        <v>121</v>
      </c>
      <c r="P43" s="150" t="s">
        <v>122</v>
      </c>
      <c r="Q43" s="76" t="s">
        <v>116</v>
      </c>
      <c r="R43" s="150" t="s">
        <v>117</v>
      </c>
      <c r="S43" s="76" t="s">
        <v>118</v>
      </c>
      <c r="T43" s="150" t="s">
        <v>119</v>
      </c>
      <c r="U43" s="76" t="s">
        <v>120</v>
      </c>
      <c r="V43" s="150" t="s">
        <v>121</v>
      </c>
      <c r="W43" s="76" t="s">
        <v>122</v>
      </c>
      <c r="X43" s="150" t="s">
        <v>116</v>
      </c>
      <c r="Y43" s="76" t="s">
        <v>117</v>
      </c>
      <c r="Z43" s="150" t="s">
        <v>118</v>
      </c>
      <c r="AA43" s="76" t="s">
        <v>119</v>
      </c>
      <c r="AB43" s="150" t="s">
        <v>120</v>
      </c>
      <c r="AC43" s="76" t="s">
        <v>121</v>
      </c>
      <c r="AD43" s="150" t="s">
        <v>203</v>
      </c>
      <c r="AE43" s="76" t="s">
        <v>204</v>
      </c>
      <c r="AF43" s="151"/>
      <c r="AG43" s="286"/>
      <c r="AK43" s="283" t="s">
        <v>183</v>
      </c>
      <c r="AL43" s="272" t="e">
        <f>ROUND((AG47+AG49+AG51+AG53+AG54)/AG56*100,0) &amp;"％"</f>
        <v>#DIV/0!</v>
      </c>
    </row>
    <row r="44" spans="1:53" ht="25" customHeight="1" thickBot="1">
      <c r="A44" s="64" t="s">
        <v>138</v>
      </c>
      <c r="B44" s="97"/>
      <c r="C44" s="98"/>
      <c r="D44" s="98"/>
      <c r="E44" s="98"/>
      <c r="F44" s="98"/>
      <c r="G44" s="98"/>
      <c r="H44" s="98"/>
      <c r="I44" s="98"/>
      <c r="J44" s="98"/>
      <c r="K44" s="99"/>
      <c r="L44" s="97"/>
      <c r="M44" s="98"/>
      <c r="N44" s="98"/>
      <c r="O44" s="98"/>
      <c r="P44" s="98"/>
      <c r="Q44" s="98"/>
      <c r="R44" s="98"/>
      <c r="S44" s="98"/>
      <c r="T44" s="98"/>
      <c r="U44" s="99"/>
      <c r="V44" s="100"/>
      <c r="W44" s="98"/>
      <c r="X44" s="98"/>
      <c r="Y44" s="98"/>
      <c r="Z44" s="98"/>
      <c r="AA44" s="98"/>
      <c r="AB44" s="98"/>
      <c r="AC44" s="98"/>
      <c r="AD44" s="98"/>
      <c r="AE44" s="98"/>
      <c r="AF44" s="101"/>
      <c r="AG44" s="91">
        <f>COUNTIF(B44:AF44,"○")</f>
        <v>0</v>
      </c>
      <c r="AH44" s="65"/>
      <c r="AK44" s="284"/>
      <c r="AL44" s="273" t="e">
        <f>ROUND((AG56+#REF!)/AG57*100,0) &amp;"％"</f>
        <v>#REF!</v>
      </c>
    </row>
    <row r="45" spans="1:53" ht="25" customHeight="1" thickBot="1">
      <c r="A45" s="64" t="s">
        <v>139</v>
      </c>
      <c r="B45" s="86">
        <f t="shared" ref="B45:AF45" si="6">SUM(B46:B54)</f>
        <v>0</v>
      </c>
      <c r="C45" s="87">
        <f t="shared" si="6"/>
        <v>0</v>
      </c>
      <c r="D45" s="87">
        <f t="shared" si="6"/>
        <v>0</v>
      </c>
      <c r="E45" s="87">
        <f t="shared" si="6"/>
        <v>0</v>
      </c>
      <c r="F45" s="87">
        <f t="shared" si="6"/>
        <v>0</v>
      </c>
      <c r="G45" s="87">
        <f t="shared" si="6"/>
        <v>0</v>
      </c>
      <c r="H45" s="87">
        <f t="shared" si="6"/>
        <v>0</v>
      </c>
      <c r="I45" s="87">
        <f t="shared" si="6"/>
        <v>0</v>
      </c>
      <c r="J45" s="87">
        <f t="shared" si="6"/>
        <v>0</v>
      </c>
      <c r="K45" s="88">
        <f t="shared" si="6"/>
        <v>0</v>
      </c>
      <c r="L45" s="86">
        <f t="shared" si="6"/>
        <v>0</v>
      </c>
      <c r="M45" s="87">
        <f t="shared" si="6"/>
        <v>0</v>
      </c>
      <c r="N45" s="87">
        <f t="shared" si="6"/>
        <v>0</v>
      </c>
      <c r="O45" s="87">
        <f t="shared" si="6"/>
        <v>0</v>
      </c>
      <c r="P45" s="87">
        <f t="shared" si="6"/>
        <v>0</v>
      </c>
      <c r="Q45" s="87">
        <f t="shared" si="6"/>
        <v>0</v>
      </c>
      <c r="R45" s="87">
        <f t="shared" si="6"/>
        <v>0</v>
      </c>
      <c r="S45" s="87">
        <f t="shared" si="6"/>
        <v>0</v>
      </c>
      <c r="T45" s="87">
        <f t="shared" si="6"/>
        <v>0</v>
      </c>
      <c r="U45" s="88">
        <f t="shared" si="6"/>
        <v>0</v>
      </c>
      <c r="V45" s="89">
        <f t="shared" si="6"/>
        <v>0</v>
      </c>
      <c r="W45" s="87">
        <f t="shared" si="6"/>
        <v>0</v>
      </c>
      <c r="X45" s="87">
        <f t="shared" si="6"/>
        <v>0</v>
      </c>
      <c r="Y45" s="87">
        <f t="shared" si="6"/>
        <v>0</v>
      </c>
      <c r="Z45" s="87">
        <f t="shared" si="6"/>
        <v>0</v>
      </c>
      <c r="AA45" s="87">
        <f t="shared" si="6"/>
        <v>0</v>
      </c>
      <c r="AB45" s="87">
        <f t="shared" si="6"/>
        <v>0</v>
      </c>
      <c r="AC45" s="87">
        <f t="shared" si="6"/>
        <v>0</v>
      </c>
      <c r="AD45" s="87">
        <f t="shared" si="6"/>
        <v>0</v>
      </c>
      <c r="AE45" s="87">
        <f t="shared" si="6"/>
        <v>0</v>
      </c>
      <c r="AF45" s="87">
        <f t="shared" si="6"/>
        <v>0</v>
      </c>
      <c r="AG45" s="90">
        <f>SUM(B45:AF45)</f>
        <v>0</v>
      </c>
      <c r="AH45" s="66"/>
      <c r="AI45" s="274" t="s">
        <v>188</v>
      </c>
      <c r="AK45" s="62" t="s">
        <v>189</v>
      </c>
      <c r="AL45" s="125" t="e">
        <f>ROUND(SUM(AI47:AI54)/AG56,1)</f>
        <v>#DIV/0!</v>
      </c>
    </row>
    <row r="46" spans="1:53" ht="25" customHeight="1" thickBot="1">
      <c r="A46" s="64" t="s">
        <v>140</v>
      </c>
      <c r="B46" s="102"/>
      <c r="C46" s="101"/>
      <c r="D46" s="101"/>
      <c r="E46" s="101"/>
      <c r="F46" s="101"/>
      <c r="G46" s="101"/>
      <c r="H46" s="101"/>
      <c r="I46" s="101"/>
      <c r="J46" s="101"/>
      <c r="K46" s="99"/>
      <c r="L46" s="102"/>
      <c r="M46" s="101"/>
      <c r="N46" s="101"/>
      <c r="O46" s="101"/>
      <c r="P46" s="101"/>
      <c r="Q46" s="101"/>
      <c r="R46" s="101"/>
      <c r="S46" s="101"/>
      <c r="T46" s="101"/>
      <c r="U46" s="99"/>
      <c r="V46" s="103"/>
      <c r="W46" s="101"/>
      <c r="X46" s="101"/>
      <c r="Y46" s="101"/>
      <c r="Z46" s="101"/>
      <c r="AA46" s="101"/>
      <c r="AB46" s="101"/>
      <c r="AC46" s="101"/>
      <c r="AD46" s="101"/>
      <c r="AE46" s="101"/>
      <c r="AF46" s="101"/>
      <c r="AG46" s="90">
        <f>SUM(B46:AF46)</f>
        <v>0</v>
      </c>
      <c r="AI46" s="275"/>
      <c r="AK46" s="67" t="s">
        <v>123</v>
      </c>
      <c r="AL46" s="158"/>
    </row>
    <row r="47" spans="1:53" ht="25" customHeight="1" thickBot="1">
      <c r="A47" s="68" t="s">
        <v>184</v>
      </c>
      <c r="B47" s="104"/>
      <c r="C47" s="105"/>
      <c r="D47" s="105"/>
      <c r="E47" s="105"/>
      <c r="F47" s="105"/>
      <c r="G47" s="105"/>
      <c r="H47" s="105"/>
      <c r="I47" s="105"/>
      <c r="J47" s="105"/>
      <c r="K47" s="106"/>
      <c r="L47" s="104"/>
      <c r="M47" s="105"/>
      <c r="N47" s="105"/>
      <c r="O47" s="105"/>
      <c r="P47" s="105"/>
      <c r="Q47" s="105"/>
      <c r="R47" s="105"/>
      <c r="S47" s="105"/>
      <c r="T47" s="105"/>
      <c r="U47" s="106"/>
      <c r="V47" s="107"/>
      <c r="W47" s="105"/>
      <c r="X47" s="105"/>
      <c r="Y47" s="105"/>
      <c r="Z47" s="105"/>
      <c r="AA47" s="105"/>
      <c r="AB47" s="105"/>
      <c r="AC47" s="105"/>
      <c r="AD47" s="105"/>
      <c r="AE47" s="105"/>
      <c r="AF47" s="105"/>
      <c r="AG47" s="92">
        <f t="shared" ref="AG47:AG55" si="7">SUM(B47:AF47)</f>
        <v>0</v>
      </c>
      <c r="AH47" s="69" t="s">
        <v>141</v>
      </c>
      <c r="AI47" s="127">
        <f>AG47*2</f>
        <v>0</v>
      </c>
      <c r="AK47" s="67" t="s">
        <v>124</v>
      </c>
      <c r="AL47" s="126" t="e">
        <f>AL42/AE2</f>
        <v>#DIV/0!</v>
      </c>
    </row>
    <row r="48" spans="1:53" ht="25" customHeight="1" thickBot="1">
      <c r="A48" s="68" t="s">
        <v>142</v>
      </c>
      <c r="B48" s="108"/>
      <c r="C48" s="109"/>
      <c r="D48" s="109"/>
      <c r="E48" s="109"/>
      <c r="F48" s="109"/>
      <c r="G48" s="109"/>
      <c r="H48" s="109"/>
      <c r="I48" s="109"/>
      <c r="J48" s="109"/>
      <c r="K48" s="110"/>
      <c r="L48" s="108"/>
      <c r="M48" s="109"/>
      <c r="N48" s="109"/>
      <c r="O48" s="109"/>
      <c r="P48" s="109"/>
      <c r="Q48" s="109"/>
      <c r="R48" s="109"/>
      <c r="S48" s="109"/>
      <c r="T48" s="109"/>
      <c r="U48" s="110"/>
      <c r="V48" s="111"/>
      <c r="W48" s="109"/>
      <c r="X48" s="109"/>
      <c r="Y48" s="109"/>
      <c r="Z48" s="109"/>
      <c r="AA48" s="109"/>
      <c r="AB48" s="109"/>
      <c r="AC48" s="109"/>
      <c r="AD48" s="109"/>
      <c r="AE48" s="109"/>
      <c r="AF48" s="112"/>
      <c r="AG48" s="92">
        <f t="shared" si="7"/>
        <v>0</v>
      </c>
      <c r="AH48" s="69" t="s">
        <v>152</v>
      </c>
      <c r="AI48" s="127">
        <f>AG48*2</f>
        <v>0</v>
      </c>
      <c r="AJ48" s="51"/>
      <c r="AK48" s="146" t="s">
        <v>169</v>
      </c>
      <c r="AL48" s="149" t="e">
        <f>ROUND((AG57)/AG45*100,0) &amp;"％"</f>
        <v>#DIV/0!</v>
      </c>
    </row>
    <row r="49" spans="1:53" ht="25" customHeight="1" thickBot="1">
      <c r="A49" s="70" t="s">
        <v>185</v>
      </c>
      <c r="B49" s="108"/>
      <c r="C49" s="109"/>
      <c r="D49" s="109"/>
      <c r="E49" s="109"/>
      <c r="F49" s="109"/>
      <c r="G49" s="109"/>
      <c r="H49" s="109"/>
      <c r="I49" s="109"/>
      <c r="J49" s="109"/>
      <c r="K49" s="110"/>
      <c r="L49" s="108"/>
      <c r="M49" s="109"/>
      <c r="N49" s="109"/>
      <c r="O49" s="109"/>
      <c r="P49" s="109"/>
      <c r="Q49" s="109"/>
      <c r="R49" s="109"/>
      <c r="S49" s="109"/>
      <c r="T49" s="109"/>
      <c r="U49" s="110"/>
      <c r="V49" s="111"/>
      <c r="W49" s="109"/>
      <c r="X49" s="109"/>
      <c r="Y49" s="109"/>
      <c r="Z49" s="109"/>
      <c r="AA49" s="109"/>
      <c r="AB49" s="109"/>
      <c r="AC49" s="109"/>
      <c r="AD49" s="109"/>
      <c r="AE49" s="109"/>
      <c r="AF49" s="112"/>
      <c r="AG49" s="92">
        <f t="shared" si="7"/>
        <v>0</v>
      </c>
      <c r="AH49" s="69" t="s">
        <v>144</v>
      </c>
      <c r="AI49" s="127">
        <f>AG49*3</f>
        <v>0</v>
      </c>
    </row>
    <row r="50" spans="1:53" ht="25" customHeight="1" thickBot="1">
      <c r="A50" s="68" t="s">
        <v>145</v>
      </c>
      <c r="B50" s="108"/>
      <c r="C50" s="109"/>
      <c r="D50" s="109"/>
      <c r="E50" s="109"/>
      <c r="F50" s="109"/>
      <c r="G50" s="109"/>
      <c r="H50" s="109"/>
      <c r="I50" s="109"/>
      <c r="J50" s="109"/>
      <c r="K50" s="110"/>
      <c r="L50" s="108"/>
      <c r="M50" s="109"/>
      <c r="N50" s="109"/>
      <c r="O50" s="109"/>
      <c r="P50" s="109"/>
      <c r="Q50" s="109"/>
      <c r="R50" s="109"/>
      <c r="S50" s="109"/>
      <c r="T50" s="109"/>
      <c r="U50" s="110"/>
      <c r="V50" s="111"/>
      <c r="W50" s="109"/>
      <c r="X50" s="109"/>
      <c r="Y50" s="109"/>
      <c r="Z50" s="109"/>
      <c r="AA50" s="109"/>
      <c r="AB50" s="109"/>
      <c r="AC50" s="109"/>
      <c r="AD50" s="109"/>
      <c r="AE50" s="109"/>
      <c r="AF50" s="112"/>
      <c r="AG50" s="92">
        <f t="shared" si="7"/>
        <v>0</v>
      </c>
      <c r="AH50" s="69" t="s">
        <v>144</v>
      </c>
      <c r="AI50" s="127">
        <f>AG50*3</f>
        <v>0</v>
      </c>
    </row>
    <row r="51" spans="1:53" ht="25" customHeight="1" thickBot="1">
      <c r="A51" s="73" t="s">
        <v>186</v>
      </c>
      <c r="B51" s="108"/>
      <c r="C51" s="109"/>
      <c r="D51" s="109"/>
      <c r="E51" s="109"/>
      <c r="F51" s="109"/>
      <c r="G51" s="109"/>
      <c r="H51" s="109"/>
      <c r="I51" s="109"/>
      <c r="J51" s="109"/>
      <c r="K51" s="110"/>
      <c r="L51" s="108"/>
      <c r="M51" s="109"/>
      <c r="N51" s="109"/>
      <c r="O51" s="109"/>
      <c r="P51" s="109"/>
      <c r="Q51" s="109"/>
      <c r="R51" s="109"/>
      <c r="S51" s="109"/>
      <c r="T51" s="109"/>
      <c r="U51" s="110"/>
      <c r="V51" s="111"/>
      <c r="W51" s="109"/>
      <c r="X51" s="109"/>
      <c r="Y51" s="109"/>
      <c r="Z51" s="109"/>
      <c r="AA51" s="109"/>
      <c r="AB51" s="109"/>
      <c r="AC51" s="109"/>
      <c r="AD51" s="109"/>
      <c r="AE51" s="109"/>
      <c r="AF51" s="112"/>
      <c r="AG51" s="93">
        <f t="shared" si="7"/>
        <v>0</v>
      </c>
      <c r="AH51" s="69" t="s">
        <v>146</v>
      </c>
      <c r="AI51" s="128">
        <f>AG51*4</f>
        <v>0</v>
      </c>
    </row>
    <row r="52" spans="1:53" ht="25" customHeight="1" thickBot="1">
      <c r="A52" s="74" t="s">
        <v>147</v>
      </c>
      <c r="B52" s="113"/>
      <c r="C52" s="114"/>
      <c r="D52" s="114"/>
      <c r="E52" s="114"/>
      <c r="F52" s="114"/>
      <c r="G52" s="114"/>
      <c r="H52" s="114"/>
      <c r="I52" s="114"/>
      <c r="J52" s="114"/>
      <c r="K52" s="115"/>
      <c r="L52" s="113"/>
      <c r="M52" s="114"/>
      <c r="N52" s="114"/>
      <c r="O52" s="114"/>
      <c r="P52" s="114"/>
      <c r="Q52" s="114"/>
      <c r="R52" s="114"/>
      <c r="S52" s="114"/>
      <c r="T52" s="114"/>
      <c r="U52" s="115"/>
      <c r="V52" s="116"/>
      <c r="W52" s="114"/>
      <c r="X52" s="114"/>
      <c r="Y52" s="114"/>
      <c r="Z52" s="114"/>
      <c r="AA52" s="114"/>
      <c r="AB52" s="114"/>
      <c r="AC52" s="114"/>
      <c r="AD52" s="114"/>
      <c r="AE52" s="114"/>
      <c r="AF52" s="117"/>
      <c r="AG52" s="93">
        <f t="shared" si="7"/>
        <v>0</v>
      </c>
      <c r="AH52" s="69" t="s">
        <v>146</v>
      </c>
      <c r="AI52" s="128">
        <f>AG52*4</f>
        <v>0</v>
      </c>
    </row>
    <row r="53" spans="1:53" ht="25" customHeight="1" thickBot="1">
      <c r="A53" s="73" t="s">
        <v>148</v>
      </c>
      <c r="B53" s="113"/>
      <c r="C53" s="114"/>
      <c r="D53" s="114"/>
      <c r="E53" s="114"/>
      <c r="F53" s="114"/>
      <c r="G53" s="114"/>
      <c r="H53" s="114"/>
      <c r="I53" s="114"/>
      <c r="J53" s="114"/>
      <c r="K53" s="115"/>
      <c r="L53" s="113"/>
      <c r="M53" s="114"/>
      <c r="N53" s="114"/>
      <c r="O53" s="114"/>
      <c r="P53" s="114"/>
      <c r="Q53" s="114"/>
      <c r="R53" s="114"/>
      <c r="S53" s="114"/>
      <c r="T53" s="114"/>
      <c r="U53" s="115"/>
      <c r="V53" s="116"/>
      <c r="W53" s="114"/>
      <c r="X53" s="114"/>
      <c r="Y53" s="114"/>
      <c r="Z53" s="114"/>
      <c r="AA53" s="114"/>
      <c r="AB53" s="114"/>
      <c r="AC53" s="114"/>
      <c r="AD53" s="114"/>
      <c r="AE53" s="114"/>
      <c r="AF53" s="117"/>
      <c r="AG53" s="93">
        <f t="shared" si="7"/>
        <v>0</v>
      </c>
      <c r="AH53" s="69" t="s">
        <v>149</v>
      </c>
      <c r="AI53" s="129">
        <f>AG53*5</f>
        <v>0</v>
      </c>
    </row>
    <row r="54" spans="1:53" ht="25" customHeight="1" thickBot="1">
      <c r="A54" s="63" t="s">
        <v>150</v>
      </c>
      <c r="B54" s="132"/>
      <c r="C54" s="133"/>
      <c r="D54" s="133"/>
      <c r="E54" s="133"/>
      <c r="F54" s="133"/>
      <c r="G54" s="133"/>
      <c r="H54" s="133"/>
      <c r="I54" s="133"/>
      <c r="J54" s="133"/>
      <c r="K54" s="134"/>
      <c r="L54" s="132"/>
      <c r="M54" s="133"/>
      <c r="N54" s="133"/>
      <c r="O54" s="133"/>
      <c r="P54" s="133"/>
      <c r="Q54" s="133"/>
      <c r="R54" s="133"/>
      <c r="S54" s="133"/>
      <c r="T54" s="133"/>
      <c r="U54" s="134"/>
      <c r="V54" s="135"/>
      <c r="W54" s="133"/>
      <c r="X54" s="133"/>
      <c r="Y54" s="133"/>
      <c r="Z54" s="133"/>
      <c r="AA54" s="133"/>
      <c r="AB54" s="133"/>
      <c r="AC54" s="133"/>
      <c r="AD54" s="133"/>
      <c r="AE54" s="133"/>
      <c r="AF54" s="136"/>
      <c r="AG54" s="130">
        <f t="shared" si="7"/>
        <v>0</v>
      </c>
      <c r="AH54" s="69" t="s">
        <v>151</v>
      </c>
      <c r="AI54" s="129">
        <f>AG54*6</f>
        <v>0</v>
      </c>
    </row>
    <row r="55" spans="1:53" ht="24.75" customHeight="1" thickBot="1">
      <c r="A55" s="77" t="s">
        <v>192</v>
      </c>
      <c r="B55" s="107"/>
      <c r="C55" s="105"/>
      <c r="D55" s="105"/>
      <c r="E55" s="105"/>
      <c r="F55" s="105"/>
      <c r="G55" s="105"/>
      <c r="H55" s="105"/>
      <c r="I55" s="105"/>
      <c r="J55" s="105"/>
      <c r="K55" s="106"/>
      <c r="L55" s="104"/>
      <c r="M55" s="105"/>
      <c r="N55" s="105"/>
      <c r="O55" s="105"/>
      <c r="P55" s="105"/>
      <c r="Q55" s="105"/>
      <c r="R55" s="105"/>
      <c r="S55" s="105"/>
      <c r="T55" s="105"/>
      <c r="U55" s="106"/>
      <c r="V55" s="107"/>
      <c r="W55" s="105"/>
      <c r="X55" s="105"/>
      <c r="Y55" s="105"/>
      <c r="Z55" s="105"/>
      <c r="AA55" s="105"/>
      <c r="AB55" s="105"/>
      <c r="AC55" s="105"/>
      <c r="AD55" s="105"/>
      <c r="AE55" s="105"/>
      <c r="AF55" s="123"/>
      <c r="AG55" s="95">
        <f t="shared" si="7"/>
        <v>0</v>
      </c>
      <c r="AH55" s="78"/>
      <c r="AI55" s="79"/>
    </row>
    <row r="56" spans="1:53" ht="26.25" customHeight="1" thickTop="1" thickBot="1">
      <c r="A56" s="80" t="s">
        <v>191</v>
      </c>
      <c r="B56" s="89">
        <f t="shared" ref="B56:AG56" si="8">SUM(B47:B54)</f>
        <v>0</v>
      </c>
      <c r="C56" s="87">
        <f t="shared" si="8"/>
        <v>0</v>
      </c>
      <c r="D56" s="87">
        <f t="shared" si="8"/>
        <v>0</v>
      </c>
      <c r="E56" s="87">
        <f t="shared" si="8"/>
        <v>0</v>
      </c>
      <c r="F56" s="87">
        <f t="shared" si="8"/>
        <v>0</v>
      </c>
      <c r="G56" s="87">
        <f t="shared" si="8"/>
        <v>0</v>
      </c>
      <c r="H56" s="87">
        <f t="shared" si="8"/>
        <v>0</v>
      </c>
      <c r="I56" s="87">
        <f t="shared" si="8"/>
        <v>0</v>
      </c>
      <c r="J56" s="87">
        <f t="shared" si="8"/>
        <v>0</v>
      </c>
      <c r="K56" s="88">
        <f t="shared" si="8"/>
        <v>0</v>
      </c>
      <c r="L56" s="86">
        <f t="shared" si="8"/>
        <v>0</v>
      </c>
      <c r="M56" s="87">
        <f t="shared" si="8"/>
        <v>0</v>
      </c>
      <c r="N56" s="87">
        <f t="shared" si="8"/>
        <v>0</v>
      </c>
      <c r="O56" s="87">
        <f t="shared" si="8"/>
        <v>0</v>
      </c>
      <c r="P56" s="87">
        <f t="shared" si="8"/>
        <v>0</v>
      </c>
      <c r="Q56" s="87">
        <f t="shared" si="8"/>
        <v>0</v>
      </c>
      <c r="R56" s="87">
        <f t="shared" si="8"/>
        <v>0</v>
      </c>
      <c r="S56" s="87">
        <f t="shared" si="8"/>
        <v>0</v>
      </c>
      <c r="T56" s="87">
        <f t="shared" si="8"/>
        <v>0</v>
      </c>
      <c r="U56" s="88">
        <f t="shared" si="8"/>
        <v>0</v>
      </c>
      <c r="V56" s="89">
        <f t="shared" si="8"/>
        <v>0</v>
      </c>
      <c r="W56" s="87">
        <f t="shared" si="8"/>
        <v>0</v>
      </c>
      <c r="X56" s="87">
        <f t="shared" si="8"/>
        <v>0</v>
      </c>
      <c r="Y56" s="87">
        <f t="shared" si="8"/>
        <v>0</v>
      </c>
      <c r="Z56" s="87">
        <f t="shared" si="8"/>
        <v>0</v>
      </c>
      <c r="AA56" s="87">
        <f t="shared" si="8"/>
        <v>0</v>
      </c>
      <c r="AB56" s="87">
        <f t="shared" si="8"/>
        <v>0</v>
      </c>
      <c r="AC56" s="87">
        <f t="shared" si="8"/>
        <v>0</v>
      </c>
      <c r="AD56" s="87">
        <f t="shared" si="8"/>
        <v>0</v>
      </c>
      <c r="AE56" s="87">
        <f t="shared" si="8"/>
        <v>0</v>
      </c>
      <c r="AF56" s="96">
        <f t="shared" si="8"/>
        <v>0</v>
      </c>
      <c r="AG56" s="142">
        <f t="shared" si="8"/>
        <v>0</v>
      </c>
      <c r="AH56" s="69" t="s">
        <v>135</v>
      </c>
      <c r="AI56" s="128">
        <f>SUM(AI47:AI54)</f>
        <v>0</v>
      </c>
    </row>
    <row r="57" spans="1:53" s="53" customFormat="1" ht="24.5" thickBot="1">
      <c r="A57" s="147" t="s">
        <v>168</v>
      </c>
      <c r="B57" s="159"/>
      <c r="C57" s="160"/>
      <c r="D57" s="160"/>
      <c r="E57" s="160"/>
      <c r="F57" s="160"/>
      <c r="G57" s="160"/>
      <c r="H57" s="160"/>
      <c r="I57" s="160"/>
      <c r="J57" s="160"/>
      <c r="K57" s="161"/>
      <c r="L57" s="162"/>
      <c r="M57" s="160"/>
      <c r="N57" s="160"/>
      <c r="O57" s="160"/>
      <c r="P57" s="160"/>
      <c r="Q57" s="160"/>
      <c r="R57" s="160"/>
      <c r="S57" s="160"/>
      <c r="T57" s="160"/>
      <c r="U57" s="163"/>
      <c r="V57" s="159"/>
      <c r="W57" s="160"/>
      <c r="X57" s="160"/>
      <c r="Y57" s="160"/>
      <c r="Z57" s="160"/>
      <c r="AA57" s="160"/>
      <c r="AB57" s="160"/>
      <c r="AC57" s="160"/>
      <c r="AD57" s="160"/>
      <c r="AE57" s="160"/>
      <c r="AF57" s="161"/>
      <c r="AG57" s="148">
        <f>SUM(B57:AF57)</f>
        <v>0</v>
      </c>
      <c r="AH57" s="51"/>
      <c r="AI57" s="51"/>
      <c r="AM57" s="52"/>
      <c r="AN57" s="52"/>
      <c r="AO57" s="52"/>
      <c r="AP57" s="52"/>
      <c r="AQ57" s="52"/>
      <c r="AR57" s="52"/>
      <c r="AS57" s="52"/>
      <c r="AT57" s="52"/>
      <c r="AU57" s="52"/>
      <c r="AV57" s="52"/>
    </row>
    <row r="58" spans="1:53" ht="26.25" customHeight="1">
      <c r="A58" s="54" t="s">
        <v>195</v>
      </c>
      <c r="B58" s="279">
        <f>B40</f>
        <v>6</v>
      </c>
      <c r="C58" s="279"/>
      <c r="D58" s="55" t="s">
        <v>130</v>
      </c>
      <c r="E58" s="280">
        <v>7</v>
      </c>
      <c r="F58" s="280"/>
      <c r="G58" s="56" t="s">
        <v>131</v>
      </c>
      <c r="H58" s="57" t="s">
        <v>132</v>
      </c>
    </row>
    <row r="59" spans="1:53" ht="20.149999999999999" customHeight="1" thickBot="1">
      <c r="AJ59" s="22">
        <f>E58</f>
        <v>7</v>
      </c>
      <c r="AK59" s="22" t="s">
        <v>133</v>
      </c>
    </row>
    <row r="60" spans="1:53" ht="25" customHeight="1" thickBot="1">
      <c r="A60" s="58" t="s">
        <v>134</v>
      </c>
      <c r="B60" s="59">
        <v>1</v>
      </c>
      <c r="C60" s="60">
        <v>2</v>
      </c>
      <c r="D60" s="60">
        <v>3</v>
      </c>
      <c r="E60" s="60">
        <v>4</v>
      </c>
      <c r="F60" s="60">
        <v>5</v>
      </c>
      <c r="G60" s="60">
        <v>6</v>
      </c>
      <c r="H60" s="60">
        <v>7</v>
      </c>
      <c r="I60" s="60">
        <v>8</v>
      </c>
      <c r="J60" s="60">
        <v>9</v>
      </c>
      <c r="K60" s="61">
        <v>10</v>
      </c>
      <c r="L60" s="59">
        <v>11</v>
      </c>
      <c r="M60" s="60">
        <v>12</v>
      </c>
      <c r="N60" s="60">
        <v>13</v>
      </c>
      <c r="O60" s="60">
        <v>14</v>
      </c>
      <c r="P60" s="60">
        <v>15</v>
      </c>
      <c r="Q60" s="60">
        <v>16</v>
      </c>
      <c r="R60" s="60">
        <v>17</v>
      </c>
      <c r="S60" s="60">
        <v>18</v>
      </c>
      <c r="T60" s="60">
        <v>19</v>
      </c>
      <c r="U60" s="61">
        <v>20</v>
      </c>
      <c r="V60" s="59">
        <v>21</v>
      </c>
      <c r="W60" s="60">
        <v>22</v>
      </c>
      <c r="X60" s="60">
        <v>23</v>
      </c>
      <c r="Y60" s="60">
        <v>24</v>
      </c>
      <c r="Z60" s="60">
        <v>25</v>
      </c>
      <c r="AA60" s="60">
        <v>26</v>
      </c>
      <c r="AB60" s="60">
        <v>27</v>
      </c>
      <c r="AC60" s="60">
        <v>28</v>
      </c>
      <c r="AD60" s="60">
        <v>29</v>
      </c>
      <c r="AE60" s="60">
        <v>30</v>
      </c>
      <c r="AF60" s="61">
        <v>31</v>
      </c>
      <c r="AG60" s="285" t="s">
        <v>135</v>
      </c>
      <c r="AK60" s="62" t="s">
        <v>136</v>
      </c>
      <c r="AL60" s="124" t="e">
        <f>ROUNDUP(AG63/AG62,1)</f>
        <v>#DIV/0!</v>
      </c>
      <c r="AS60" s="36"/>
      <c r="AT60" s="36"/>
      <c r="BA60" s="36"/>
    </row>
    <row r="61" spans="1:53" ht="25" customHeight="1" thickBot="1">
      <c r="A61" s="63" t="s">
        <v>137</v>
      </c>
      <c r="B61" s="150" t="s">
        <v>117</v>
      </c>
      <c r="C61" s="150" t="s">
        <v>118</v>
      </c>
      <c r="D61" s="150" t="s">
        <v>119</v>
      </c>
      <c r="E61" s="150" t="s">
        <v>120</v>
      </c>
      <c r="F61" s="150" t="s">
        <v>121</v>
      </c>
      <c r="G61" s="150" t="s">
        <v>122</v>
      </c>
      <c r="H61" s="150" t="s">
        <v>116</v>
      </c>
      <c r="I61" s="150" t="s">
        <v>117</v>
      </c>
      <c r="J61" s="150" t="s">
        <v>118</v>
      </c>
      <c r="K61" s="150" t="s">
        <v>119</v>
      </c>
      <c r="L61" s="150" t="s">
        <v>120</v>
      </c>
      <c r="M61" s="150" t="s">
        <v>121</v>
      </c>
      <c r="N61" s="150" t="s">
        <v>122</v>
      </c>
      <c r="O61" s="150" t="s">
        <v>116</v>
      </c>
      <c r="P61" s="150" t="s">
        <v>117</v>
      </c>
      <c r="Q61" s="150" t="s">
        <v>118</v>
      </c>
      <c r="R61" s="150" t="s">
        <v>119</v>
      </c>
      <c r="S61" s="150" t="s">
        <v>120</v>
      </c>
      <c r="T61" s="150" t="s">
        <v>121</v>
      </c>
      <c r="U61" s="150" t="s">
        <v>122</v>
      </c>
      <c r="V61" s="150" t="s">
        <v>116</v>
      </c>
      <c r="W61" s="150" t="s">
        <v>117</v>
      </c>
      <c r="X61" s="150" t="s">
        <v>118</v>
      </c>
      <c r="Y61" s="150" t="s">
        <v>119</v>
      </c>
      <c r="Z61" s="150" t="s">
        <v>120</v>
      </c>
      <c r="AA61" s="150" t="s">
        <v>121</v>
      </c>
      <c r="AB61" s="150" t="s">
        <v>122</v>
      </c>
      <c r="AC61" s="150" t="s">
        <v>116</v>
      </c>
      <c r="AD61" s="150" t="s">
        <v>117</v>
      </c>
      <c r="AE61" s="150" t="s">
        <v>201</v>
      </c>
      <c r="AF61" s="150" t="s">
        <v>205</v>
      </c>
      <c r="AG61" s="286"/>
      <c r="AK61" s="283" t="s">
        <v>183</v>
      </c>
      <c r="AL61" s="287" t="e">
        <f>ROUND((AG65+AG67+AG69+AG71+AG72)/AG74*100,0) &amp;"％"</f>
        <v>#DIV/0!</v>
      </c>
    </row>
    <row r="62" spans="1:53" ht="25" customHeight="1" thickBot="1">
      <c r="A62" s="64" t="s">
        <v>138</v>
      </c>
      <c r="B62" s="97"/>
      <c r="C62" s="98"/>
      <c r="D62" s="98"/>
      <c r="E62" s="98"/>
      <c r="F62" s="98"/>
      <c r="G62" s="98"/>
      <c r="H62" s="98"/>
      <c r="I62" s="98"/>
      <c r="J62" s="98"/>
      <c r="K62" s="99"/>
      <c r="L62" s="97"/>
      <c r="M62" s="98"/>
      <c r="N62" s="98"/>
      <c r="O62" s="98"/>
      <c r="P62" s="98"/>
      <c r="Q62" s="98"/>
      <c r="R62" s="98"/>
      <c r="S62" s="98"/>
      <c r="T62" s="98"/>
      <c r="U62" s="99"/>
      <c r="V62" s="100"/>
      <c r="W62" s="98"/>
      <c r="X62" s="98"/>
      <c r="Y62" s="98"/>
      <c r="Z62" s="98"/>
      <c r="AA62" s="98"/>
      <c r="AB62" s="98"/>
      <c r="AC62" s="98"/>
      <c r="AD62" s="98"/>
      <c r="AE62" s="98"/>
      <c r="AF62" s="101"/>
      <c r="AG62" s="91">
        <f>COUNTIF(B62:AF62,"○")</f>
        <v>0</v>
      </c>
      <c r="AH62" s="65"/>
      <c r="AK62" s="284"/>
      <c r="AL62" s="288"/>
    </row>
    <row r="63" spans="1:53" ht="25" customHeight="1" thickBot="1">
      <c r="A63" s="64" t="s">
        <v>139</v>
      </c>
      <c r="B63" s="86">
        <f t="shared" ref="B63:AF63" si="9">SUM(B64:B72)</f>
        <v>0</v>
      </c>
      <c r="C63" s="87">
        <f t="shared" si="9"/>
        <v>0</v>
      </c>
      <c r="D63" s="87">
        <f t="shared" si="9"/>
        <v>0</v>
      </c>
      <c r="E63" s="87">
        <f t="shared" si="9"/>
        <v>0</v>
      </c>
      <c r="F63" s="87">
        <f t="shared" si="9"/>
        <v>0</v>
      </c>
      <c r="G63" s="87">
        <f t="shared" si="9"/>
        <v>0</v>
      </c>
      <c r="H63" s="87">
        <f t="shared" si="9"/>
        <v>0</v>
      </c>
      <c r="I63" s="87">
        <f t="shared" si="9"/>
        <v>0</v>
      </c>
      <c r="J63" s="87">
        <f t="shared" si="9"/>
        <v>0</v>
      </c>
      <c r="K63" s="88">
        <f t="shared" si="9"/>
        <v>0</v>
      </c>
      <c r="L63" s="86">
        <f t="shared" si="9"/>
        <v>0</v>
      </c>
      <c r="M63" s="87">
        <f t="shared" si="9"/>
        <v>0</v>
      </c>
      <c r="N63" s="87">
        <f t="shared" si="9"/>
        <v>0</v>
      </c>
      <c r="O63" s="87">
        <f t="shared" si="9"/>
        <v>0</v>
      </c>
      <c r="P63" s="87">
        <f t="shared" si="9"/>
        <v>0</v>
      </c>
      <c r="Q63" s="87">
        <f t="shared" si="9"/>
        <v>0</v>
      </c>
      <c r="R63" s="87">
        <f t="shared" si="9"/>
        <v>0</v>
      </c>
      <c r="S63" s="87">
        <f t="shared" si="9"/>
        <v>0</v>
      </c>
      <c r="T63" s="87">
        <f t="shared" si="9"/>
        <v>0</v>
      </c>
      <c r="U63" s="88">
        <f t="shared" si="9"/>
        <v>0</v>
      </c>
      <c r="V63" s="89">
        <f t="shared" si="9"/>
        <v>0</v>
      </c>
      <c r="W63" s="87">
        <f t="shared" si="9"/>
        <v>0</v>
      </c>
      <c r="X63" s="87">
        <f t="shared" si="9"/>
        <v>0</v>
      </c>
      <c r="Y63" s="87">
        <f t="shared" si="9"/>
        <v>0</v>
      </c>
      <c r="Z63" s="87">
        <f t="shared" si="9"/>
        <v>0</v>
      </c>
      <c r="AA63" s="87">
        <f t="shared" si="9"/>
        <v>0</v>
      </c>
      <c r="AB63" s="87">
        <f t="shared" si="9"/>
        <v>0</v>
      </c>
      <c r="AC63" s="87">
        <f t="shared" si="9"/>
        <v>0</v>
      </c>
      <c r="AD63" s="87">
        <f t="shared" si="9"/>
        <v>0</v>
      </c>
      <c r="AE63" s="87">
        <f t="shared" si="9"/>
        <v>0</v>
      </c>
      <c r="AF63" s="87">
        <f t="shared" si="9"/>
        <v>0</v>
      </c>
      <c r="AG63" s="90">
        <f>SUM(B63:AF63)</f>
        <v>0</v>
      </c>
      <c r="AH63" s="66"/>
      <c r="AI63" s="274" t="s">
        <v>188</v>
      </c>
      <c r="AK63" s="62" t="s">
        <v>189</v>
      </c>
      <c r="AL63" s="125" t="e">
        <f>ROUND(SUM(AI65:AI72)/AG74,1)</f>
        <v>#DIV/0!</v>
      </c>
    </row>
    <row r="64" spans="1:53" ht="25" customHeight="1" thickBot="1">
      <c r="A64" s="64" t="s">
        <v>140</v>
      </c>
      <c r="B64" s="102"/>
      <c r="C64" s="101"/>
      <c r="D64" s="101"/>
      <c r="E64" s="101"/>
      <c r="F64" s="101"/>
      <c r="G64" s="101"/>
      <c r="H64" s="101"/>
      <c r="I64" s="101"/>
      <c r="J64" s="101"/>
      <c r="K64" s="99"/>
      <c r="L64" s="102"/>
      <c r="M64" s="101"/>
      <c r="N64" s="101"/>
      <c r="O64" s="101"/>
      <c r="P64" s="101"/>
      <c r="Q64" s="101"/>
      <c r="R64" s="101"/>
      <c r="S64" s="101"/>
      <c r="T64" s="101"/>
      <c r="U64" s="99"/>
      <c r="V64" s="103"/>
      <c r="W64" s="101"/>
      <c r="X64" s="101"/>
      <c r="Y64" s="101"/>
      <c r="Z64" s="101"/>
      <c r="AA64" s="101"/>
      <c r="AB64" s="101"/>
      <c r="AC64" s="101"/>
      <c r="AD64" s="101"/>
      <c r="AE64" s="101"/>
      <c r="AF64" s="101"/>
      <c r="AG64" s="90">
        <f>SUM(B64:AF64)</f>
        <v>0</v>
      </c>
      <c r="AI64" s="289"/>
      <c r="AK64" s="67" t="s">
        <v>123</v>
      </c>
      <c r="AL64" s="158"/>
    </row>
    <row r="65" spans="1:53" ht="25" customHeight="1" thickBot="1">
      <c r="A65" s="68" t="s">
        <v>184</v>
      </c>
      <c r="B65" s="104"/>
      <c r="C65" s="105"/>
      <c r="D65" s="105"/>
      <c r="E65" s="105"/>
      <c r="F65" s="105"/>
      <c r="G65" s="105"/>
      <c r="H65" s="105"/>
      <c r="I65" s="105"/>
      <c r="J65" s="105"/>
      <c r="K65" s="106"/>
      <c r="L65" s="104"/>
      <c r="M65" s="105"/>
      <c r="N65" s="105"/>
      <c r="O65" s="105"/>
      <c r="P65" s="105"/>
      <c r="Q65" s="105"/>
      <c r="R65" s="105"/>
      <c r="S65" s="105"/>
      <c r="T65" s="105"/>
      <c r="U65" s="106"/>
      <c r="V65" s="107"/>
      <c r="W65" s="105"/>
      <c r="X65" s="105"/>
      <c r="Y65" s="105"/>
      <c r="Z65" s="105"/>
      <c r="AA65" s="105"/>
      <c r="AB65" s="105"/>
      <c r="AC65" s="105"/>
      <c r="AD65" s="105"/>
      <c r="AE65" s="105"/>
      <c r="AF65" s="105"/>
      <c r="AG65" s="92">
        <f t="shared" ref="AG65:AG73" si="10">SUM(B65:AF65)</f>
        <v>0</v>
      </c>
      <c r="AH65" s="69" t="s">
        <v>141</v>
      </c>
      <c r="AI65" s="127">
        <f>AG65*2</f>
        <v>0</v>
      </c>
      <c r="AK65" s="67" t="s">
        <v>124</v>
      </c>
      <c r="AL65" s="126" t="e">
        <f>AL60/AE2</f>
        <v>#DIV/0!</v>
      </c>
    </row>
    <row r="66" spans="1:53" ht="25" customHeight="1" thickBot="1">
      <c r="A66" s="68" t="s">
        <v>142</v>
      </c>
      <c r="B66" s="108"/>
      <c r="C66" s="109"/>
      <c r="D66" s="109"/>
      <c r="E66" s="109"/>
      <c r="F66" s="109"/>
      <c r="G66" s="109"/>
      <c r="H66" s="109"/>
      <c r="I66" s="109"/>
      <c r="J66" s="109"/>
      <c r="K66" s="110"/>
      <c r="L66" s="108"/>
      <c r="M66" s="109"/>
      <c r="N66" s="109"/>
      <c r="O66" s="109"/>
      <c r="P66" s="109"/>
      <c r="Q66" s="109"/>
      <c r="R66" s="109"/>
      <c r="S66" s="109"/>
      <c r="T66" s="109"/>
      <c r="U66" s="110"/>
      <c r="V66" s="111"/>
      <c r="W66" s="109"/>
      <c r="X66" s="109"/>
      <c r="Y66" s="109"/>
      <c r="Z66" s="109"/>
      <c r="AA66" s="109"/>
      <c r="AB66" s="109"/>
      <c r="AC66" s="109"/>
      <c r="AD66" s="109"/>
      <c r="AE66" s="109"/>
      <c r="AF66" s="112"/>
      <c r="AG66" s="92">
        <f t="shared" si="10"/>
        <v>0</v>
      </c>
      <c r="AH66" s="69" t="s">
        <v>152</v>
      </c>
      <c r="AI66" s="127">
        <f>AG66*2</f>
        <v>0</v>
      </c>
      <c r="AJ66" s="51"/>
      <c r="AK66" s="146" t="s">
        <v>169</v>
      </c>
      <c r="AL66" s="149" t="e">
        <f>ROUND((AG75)/AG63*100,0) &amp;"％"</f>
        <v>#DIV/0!</v>
      </c>
    </row>
    <row r="67" spans="1:53" ht="25" customHeight="1" thickBot="1">
      <c r="A67" s="70" t="s">
        <v>185</v>
      </c>
      <c r="B67" s="108"/>
      <c r="C67" s="109"/>
      <c r="D67" s="109"/>
      <c r="E67" s="109"/>
      <c r="F67" s="109"/>
      <c r="G67" s="109"/>
      <c r="H67" s="109"/>
      <c r="I67" s="109"/>
      <c r="J67" s="109"/>
      <c r="K67" s="110"/>
      <c r="L67" s="108"/>
      <c r="M67" s="109"/>
      <c r="N67" s="109"/>
      <c r="O67" s="109"/>
      <c r="P67" s="109"/>
      <c r="Q67" s="109"/>
      <c r="R67" s="109"/>
      <c r="S67" s="109"/>
      <c r="T67" s="109"/>
      <c r="U67" s="110"/>
      <c r="V67" s="111"/>
      <c r="W67" s="109"/>
      <c r="X67" s="109"/>
      <c r="Y67" s="109"/>
      <c r="Z67" s="109"/>
      <c r="AA67" s="109"/>
      <c r="AB67" s="109"/>
      <c r="AC67" s="109"/>
      <c r="AD67" s="109"/>
      <c r="AE67" s="109"/>
      <c r="AF67" s="112"/>
      <c r="AG67" s="92">
        <f t="shared" si="10"/>
        <v>0</v>
      </c>
      <c r="AH67" s="69" t="s">
        <v>144</v>
      </c>
      <c r="AI67" s="127">
        <f>AG67*3</f>
        <v>0</v>
      </c>
    </row>
    <row r="68" spans="1:53" ht="25" customHeight="1" thickBot="1">
      <c r="A68" s="68" t="s">
        <v>145</v>
      </c>
      <c r="B68" s="108"/>
      <c r="C68" s="109"/>
      <c r="D68" s="109"/>
      <c r="E68" s="109"/>
      <c r="F68" s="109"/>
      <c r="G68" s="109"/>
      <c r="H68" s="109"/>
      <c r="I68" s="109"/>
      <c r="J68" s="109"/>
      <c r="K68" s="110"/>
      <c r="L68" s="108"/>
      <c r="M68" s="109"/>
      <c r="N68" s="109"/>
      <c r="O68" s="109"/>
      <c r="P68" s="109"/>
      <c r="Q68" s="109"/>
      <c r="R68" s="109"/>
      <c r="S68" s="109"/>
      <c r="T68" s="109"/>
      <c r="U68" s="110"/>
      <c r="V68" s="111"/>
      <c r="W68" s="109"/>
      <c r="X68" s="109"/>
      <c r="Y68" s="109"/>
      <c r="Z68" s="109"/>
      <c r="AA68" s="109"/>
      <c r="AB68" s="109"/>
      <c r="AC68" s="109"/>
      <c r="AD68" s="109"/>
      <c r="AE68" s="109"/>
      <c r="AF68" s="112"/>
      <c r="AG68" s="92">
        <f t="shared" si="10"/>
        <v>0</v>
      </c>
      <c r="AH68" s="69" t="s">
        <v>144</v>
      </c>
      <c r="AI68" s="127">
        <f>AG68*3</f>
        <v>0</v>
      </c>
    </row>
    <row r="69" spans="1:53" ht="25" customHeight="1" thickBot="1">
      <c r="A69" s="73" t="s">
        <v>186</v>
      </c>
      <c r="B69" s="108"/>
      <c r="C69" s="109"/>
      <c r="D69" s="109"/>
      <c r="E69" s="109"/>
      <c r="F69" s="109"/>
      <c r="G69" s="109"/>
      <c r="H69" s="109"/>
      <c r="I69" s="109"/>
      <c r="J69" s="109"/>
      <c r="K69" s="110"/>
      <c r="L69" s="108"/>
      <c r="M69" s="109"/>
      <c r="N69" s="109"/>
      <c r="O69" s="109"/>
      <c r="P69" s="109"/>
      <c r="Q69" s="109"/>
      <c r="R69" s="109"/>
      <c r="S69" s="109"/>
      <c r="T69" s="109"/>
      <c r="U69" s="110"/>
      <c r="V69" s="111"/>
      <c r="W69" s="109"/>
      <c r="X69" s="109"/>
      <c r="Y69" s="109"/>
      <c r="Z69" s="109"/>
      <c r="AA69" s="109"/>
      <c r="AB69" s="109"/>
      <c r="AC69" s="109"/>
      <c r="AD69" s="109"/>
      <c r="AE69" s="109"/>
      <c r="AF69" s="112"/>
      <c r="AG69" s="93">
        <f t="shared" si="10"/>
        <v>0</v>
      </c>
      <c r="AH69" s="69" t="s">
        <v>146</v>
      </c>
      <c r="AI69" s="128">
        <f>AG69*4</f>
        <v>0</v>
      </c>
    </row>
    <row r="70" spans="1:53" ht="25" customHeight="1" thickBot="1">
      <c r="A70" s="74" t="s">
        <v>147</v>
      </c>
      <c r="B70" s="113"/>
      <c r="C70" s="114"/>
      <c r="D70" s="114"/>
      <c r="E70" s="114"/>
      <c r="F70" s="114"/>
      <c r="G70" s="114"/>
      <c r="H70" s="114"/>
      <c r="I70" s="114"/>
      <c r="J70" s="114"/>
      <c r="K70" s="115"/>
      <c r="L70" s="113"/>
      <c r="M70" s="114"/>
      <c r="N70" s="114"/>
      <c r="O70" s="114"/>
      <c r="P70" s="114"/>
      <c r="Q70" s="114"/>
      <c r="R70" s="114"/>
      <c r="S70" s="114"/>
      <c r="T70" s="114"/>
      <c r="U70" s="115"/>
      <c r="V70" s="116"/>
      <c r="W70" s="114"/>
      <c r="X70" s="114"/>
      <c r="Y70" s="114"/>
      <c r="Z70" s="114"/>
      <c r="AA70" s="114"/>
      <c r="AB70" s="114"/>
      <c r="AC70" s="114"/>
      <c r="AD70" s="114"/>
      <c r="AE70" s="114"/>
      <c r="AF70" s="117"/>
      <c r="AG70" s="93">
        <f t="shared" si="10"/>
        <v>0</v>
      </c>
      <c r="AH70" s="69" t="s">
        <v>146</v>
      </c>
      <c r="AI70" s="128">
        <f>AG70*4</f>
        <v>0</v>
      </c>
    </row>
    <row r="71" spans="1:53" ht="25" customHeight="1" thickBot="1">
      <c r="A71" s="73" t="s">
        <v>148</v>
      </c>
      <c r="B71" s="113"/>
      <c r="C71" s="114"/>
      <c r="D71" s="114"/>
      <c r="E71" s="114"/>
      <c r="F71" s="114"/>
      <c r="G71" s="114"/>
      <c r="H71" s="114"/>
      <c r="I71" s="114"/>
      <c r="J71" s="114"/>
      <c r="K71" s="115"/>
      <c r="L71" s="113"/>
      <c r="M71" s="114"/>
      <c r="N71" s="114"/>
      <c r="O71" s="114"/>
      <c r="P71" s="114"/>
      <c r="Q71" s="114"/>
      <c r="R71" s="114"/>
      <c r="S71" s="114"/>
      <c r="T71" s="114"/>
      <c r="U71" s="115"/>
      <c r="V71" s="116"/>
      <c r="W71" s="114"/>
      <c r="X71" s="114"/>
      <c r="Y71" s="114"/>
      <c r="Z71" s="114"/>
      <c r="AA71" s="114"/>
      <c r="AB71" s="114"/>
      <c r="AC71" s="114"/>
      <c r="AD71" s="114"/>
      <c r="AE71" s="114"/>
      <c r="AF71" s="117"/>
      <c r="AG71" s="93">
        <f t="shared" si="10"/>
        <v>0</v>
      </c>
      <c r="AH71" s="69" t="s">
        <v>149</v>
      </c>
      <c r="AI71" s="129">
        <f>AG71*5</f>
        <v>0</v>
      </c>
    </row>
    <row r="72" spans="1:53" ht="25" customHeight="1" thickBot="1">
      <c r="A72" s="63" t="s">
        <v>150</v>
      </c>
      <c r="B72" s="132"/>
      <c r="C72" s="133"/>
      <c r="D72" s="133"/>
      <c r="E72" s="133"/>
      <c r="F72" s="133"/>
      <c r="G72" s="133"/>
      <c r="H72" s="133"/>
      <c r="I72" s="133"/>
      <c r="J72" s="133"/>
      <c r="K72" s="134"/>
      <c r="L72" s="132"/>
      <c r="M72" s="133"/>
      <c r="N72" s="133"/>
      <c r="O72" s="133"/>
      <c r="P72" s="133"/>
      <c r="Q72" s="133"/>
      <c r="R72" s="133"/>
      <c r="S72" s="133"/>
      <c r="T72" s="133"/>
      <c r="U72" s="134"/>
      <c r="V72" s="135"/>
      <c r="W72" s="133"/>
      <c r="X72" s="133"/>
      <c r="Y72" s="133"/>
      <c r="Z72" s="133"/>
      <c r="AA72" s="133"/>
      <c r="AB72" s="133"/>
      <c r="AC72" s="133"/>
      <c r="AD72" s="133"/>
      <c r="AE72" s="133"/>
      <c r="AF72" s="136"/>
      <c r="AG72" s="130">
        <f t="shared" si="10"/>
        <v>0</v>
      </c>
      <c r="AH72" s="69" t="s">
        <v>151</v>
      </c>
      <c r="AI72" s="129">
        <f>AG72*6</f>
        <v>0</v>
      </c>
    </row>
    <row r="73" spans="1:53" ht="24.75" customHeight="1" thickBot="1">
      <c r="A73" s="77" t="s">
        <v>192</v>
      </c>
      <c r="B73" s="104"/>
      <c r="C73" s="105"/>
      <c r="D73" s="105"/>
      <c r="E73" s="105"/>
      <c r="F73" s="105"/>
      <c r="G73" s="105"/>
      <c r="H73" s="105"/>
      <c r="I73" s="105"/>
      <c r="J73" s="105"/>
      <c r="K73" s="106"/>
      <c r="L73" s="104"/>
      <c r="M73" s="105"/>
      <c r="N73" s="105"/>
      <c r="O73" s="105"/>
      <c r="P73" s="105"/>
      <c r="Q73" s="105"/>
      <c r="R73" s="105"/>
      <c r="S73" s="105"/>
      <c r="T73" s="105"/>
      <c r="U73" s="106"/>
      <c r="V73" s="107"/>
      <c r="W73" s="105"/>
      <c r="X73" s="105"/>
      <c r="Y73" s="105"/>
      <c r="Z73" s="105"/>
      <c r="AA73" s="105"/>
      <c r="AB73" s="105"/>
      <c r="AC73" s="105"/>
      <c r="AD73" s="105"/>
      <c r="AE73" s="105"/>
      <c r="AF73" s="123"/>
      <c r="AG73" s="95">
        <f t="shared" si="10"/>
        <v>0</v>
      </c>
      <c r="AH73" s="78"/>
      <c r="AI73" s="79"/>
    </row>
    <row r="74" spans="1:53" ht="25" customHeight="1" thickTop="1" thickBot="1">
      <c r="A74" s="80" t="s">
        <v>191</v>
      </c>
      <c r="B74" s="89">
        <f t="shared" ref="B74:AG74" si="11">SUM(B65:B72)</f>
        <v>0</v>
      </c>
      <c r="C74" s="87">
        <f t="shared" si="11"/>
        <v>0</v>
      </c>
      <c r="D74" s="87">
        <f t="shared" si="11"/>
        <v>0</v>
      </c>
      <c r="E74" s="87">
        <f t="shared" si="11"/>
        <v>0</v>
      </c>
      <c r="F74" s="87">
        <f t="shared" si="11"/>
        <v>0</v>
      </c>
      <c r="G74" s="87">
        <f t="shared" si="11"/>
        <v>0</v>
      </c>
      <c r="H74" s="87">
        <f t="shared" si="11"/>
        <v>0</v>
      </c>
      <c r="I74" s="87">
        <f t="shared" si="11"/>
        <v>0</v>
      </c>
      <c r="J74" s="87">
        <f t="shared" si="11"/>
        <v>0</v>
      </c>
      <c r="K74" s="88">
        <f t="shared" si="11"/>
        <v>0</v>
      </c>
      <c r="L74" s="86">
        <f t="shared" si="11"/>
        <v>0</v>
      </c>
      <c r="M74" s="87">
        <f t="shared" si="11"/>
        <v>0</v>
      </c>
      <c r="N74" s="87">
        <f t="shared" si="11"/>
        <v>0</v>
      </c>
      <c r="O74" s="87">
        <f t="shared" si="11"/>
        <v>0</v>
      </c>
      <c r="P74" s="87">
        <f t="shared" si="11"/>
        <v>0</v>
      </c>
      <c r="Q74" s="87">
        <f t="shared" si="11"/>
        <v>0</v>
      </c>
      <c r="R74" s="87">
        <f t="shared" si="11"/>
        <v>0</v>
      </c>
      <c r="S74" s="87">
        <f t="shared" si="11"/>
        <v>0</v>
      </c>
      <c r="T74" s="87">
        <f t="shared" si="11"/>
        <v>0</v>
      </c>
      <c r="U74" s="88">
        <f t="shared" si="11"/>
        <v>0</v>
      </c>
      <c r="V74" s="89">
        <f t="shared" si="11"/>
        <v>0</v>
      </c>
      <c r="W74" s="87">
        <f t="shared" si="11"/>
        <v>0</v>
      </c>
      <c r="X74" s="87">
        <f t="shared" si="11"/>
        <v>0</v>
      </c>
      <c r="Y74" s="87">
        <f t="shared" si="11"/>
        <v>0</v>
      </c>
      <c r="Z74" s="87">
        <f t="shared" si="11"/>
        <v>0</v>
      </c>
      <c r="AA74" s="87">
        <f t="shared" si="11"/>
        <v>0</v>
      </c>
      <c r="AB74" s="87">
        <f t="shared" si="11"/>
        <v>0</v>
      </c>
      <c r="AC74" s="87">
        <f t="shared" si="11"/>
        <v>0</v>
      </c>
      <c r="AD74" s="87">
        <f t="shared" si="11"/>
        <v>0</v>
      </c>
      <c r="AE74" s="87">
        <f t="shared" si="11"/>
        <v>0</v>
      </c>
      <c r="AF74" s="96">
        <f t="shared" si="11"/>
        <v>0</v>
      </c>
      <c r="AG74" s="142">
        <f t="shared" si="11"/>
        <v>0</v>
      </c>
      <c r="AH74" s="69" t="s">
        <v>135</v>
      </c>
      <c r="AI74" s="128">
        <f>SUM(AI65:AI72)</f>
        <v>0</v>
      </c>
    </row>
    <row r="75" spans="1:53" s="53" customFormat="1" ht="24.5" thickBot="1">
      <c r="A75" s="147" t="s">
        <v>168</v>
      </c>
      <c r="B75" s="159"/>
      <c r="C75" s="160"/>
      <c r="D75" s="160"/>
      <c r="E75" s="160"/>
      <c r="F75" s="160"/>
      <c r="G75" s="160"/>
      <c r="H75" s="160"/>
      <c r="I75" s="160"/>
      <c r="J75" s="160"/>
      <c r="K75" s="161"/>
      <c r="L75" s="162"/>
      <c r="M75" s="160"/>
      <c r="N75" s="160"/>
      <c r="O75" s="160"/>
      <c r="P75" s="160"/>
      <c r="Q75" s="160"/>
      <c r="R75" s="160"/>
      <c r="S75" s="160"/>
      <c r="T75" s="160"/>
      <c r="U75" s="163"/>
      <c r="V75" s="159"/>
      <c r="W75" s="160"/>
      <c r="X75" s="160"/>
      <c r="Y75" s="160"/>
      <c r="Z75" s="160"/>
      <c r="AA75" s="160"/>
      <c r="AB75" s="160"/>
      <c r="AC75" s="160"/>
      <c r="AD75" s="160"/>
      <c r="AE75" s="160"/>
      <c r="AF75" s="161"/>
      <c r="AG75" s="148">
        <f>SUM(B75:AF75)</f>
        <v>0</v>
      </c>
      <c r="AH75" s="51"/>
      <c r="AI75" s="51"/>
      <c r="AM75" s="52"/>
      <c r="AN75" s="52"/>
      <c r="AO75" s="52"/>
      <c r="AP75" s="52"/>
      <c r="AQ75" s="52"/>
      <c r="AR75" s="52"/>
      <c r="AS75" s="52"/>
      <c r="AT75" s="52"/>
      <c r="AU75" s="52"/>
      <c r="AV75" s="52"/>
    </row>
    <row r="76" spans="1:53" ht="26.25" customHeight="1">
      <c r="A76" s="54" t="s">
        <v>195</v>
      </c>
      <c r="B76" s="279">
        <f>B58</f>
        <v>6</v>
      </c>
      <c r="C76" s="279"/>
      <c r="D76" s="55" t="s">
        <v>130</v>
      </c>
      <c r="E76" s="280">
        <v>8</v>
      </c>
      <c r="F76" s="280"/>
      <c r="G76" s="56" t="s">
        <v>131</v>
      </c>
      <c r="H76" s="57" t="s">
        <v>132</v>
      </c>
    </row>
    <row r="77" spans="1:53" ht="20.149999999999999" customHeight="1" thickBot="1">
      <c r="AJ77" s="22">
        <f>E76</f>
        <v>8</v>
      </c>
      <c r="AK77" s="22" t="s">
        <v>133</v>
      </c>
    </row>
    <row r="78" spans="1:53" ht="25" customHeight="1" thickBot="1">
      <c r="A78" s="58" t="s">
        <v>134</v>
      </c>
      <c r="B78" s="59">
        <v>1</v>
      </c>
      <c r="C78" s="60">
        <v>2</v>
      </c>
      <c r="D78" s="60">
        <v>3</v>
      </c>
      <c r="E78" s="60">
        <v>4</v>
      </c>
      <c r="F78" s="60">
        <v>5</v>
      </c>
      <c r="G78" s="60">
        <v>6</v>
      </c>
      <c r="H78" s="60">
        <v>7</v>
      </c>
      <c r="I78" s="60">
        <v>8</v>
      </c>
      <c r="J78" s="60">
        <v>9</v>
      </c>
      <c r="K78" s="61">
        <v>10</v>
      </c>
      <c r="L78" s="59">
        <v>11</v>
      </c>
      <c r="M78" s="60">
        <v>12</v>
      </c>
      <c r="N78" s="60">
        <v>13</v>
      </c>
      <c r="O78" s="60">
        <v>14</v>
      </c>
      <c r="P78" s="60">
        <v>15</v>
      </c>
      <c r="Q78" s="60">
        <v>16</v>
      </c>
      <c r="R78" s="60">
        <v>17</v>
      </c>
      <c r="S78" s="60">
        <v>18</v>
      </c>
      <c r="T78" s="60">
        <v>19</v>
      </c>
      <c r="U78" s="61">
        <v>20</v>
      </c>
      <c r="V78" s="59">
        <v>21</v>
      </c>
      <c r="W78" s="60">
        <v>22</v>
      </c>
      <c r="X78" s="60">
        <v>23</v>
      </c>
      <c r="Y78" s="60">
        <v>24</v>
      </c>
      <c r="Z78" s="60">
        <v>25</v>
      </c>
      <c r="AA78" s="60">
        <v>26</v>
      </c>
      <c r="AB78" s="60">
        <v>27</v>
      </c>
      <c r="AC78" s="60">
        <v>28</v>
      </c>
      <c r="AD78" s="60">
        <v>29</v>
      </c>
      <c r="AE78" s="60">
        <v>30</v>
      </c>
      <c r="AF78" s="61">
        <v>31</v>
      </c>
      <c r="AG78" s="285" t="s">
        <v>135</v>
      </c>
      <c r="AK78" s="62" t="s">
        <v>136</v>
      </c>
      <c r="AL78" s="124" t="e">
        <f>ROUNDUP(AG81/AG80,1)</f>
        <v>#DIV/0!</v>
      </c>
      <c r="AS78" s="36"/>
      <c r="AT78" s="36"/>
      <c r="BA78" s="36"/>
    </row>
    <row r="79" spans="1:53" ht="25" customHeight="1" thickBot="1">
      <c r="A79" s="63" t="s">
        <v>137</v>
      </c>
      <c r="B79" s="150" t="s">
        <v>120</v>
      </c>
      <c r="C79" s="150" t="s">
        <v>121</v>
      </c>
      <c r="D79" s="150" t="s">
        <v>122</v>
      </c>
      <c r="E79" s="150" t="s">
        <v>116</v>
      </c>
      <c r="F79" s="150" t="s">
        <v>117</v>
      </c>
      <c r="G79" s="150" t="s">
        <v>118</v>
      </c>
      <c r="H79" s="150" t="s">
        <v>119</v>
      </c>
      <c r="I79" s="150" t="s">
        <v>120</v>
      </c>
      <c r="J79" s="150" t="s">
        <v>121</v>
      </c>
      <c r="K79" s="150" t="s">
        <v>122</v>
      </c>
      <c r="L79" s="150" t="s">
        <v>116</v>
      </c>
      <c r="M79" s="150" t="s">
        <v>117</v>
      </c>
      <c r="N79" s="150" t="s">
        <v>118</v>
      </c>
      <c r="O79" s="150" t="s">
        <v>119</v>
      </c>
      <c r="P79" s="150" t="s">
        <v>120</v>
      </c>
      <c r="Q79" s="150" t="s">
        <v>121</v>
      </c>
      <c r="R79" s="150" t="s">
        <v>122</v>
      </c>
      <c r="S79" s="150" t="s">
        <v>116</v>
      </c>
      <c r="T79" s="150" t="s">
        <v>117</v>
      </c>
      <c r="U79" s="150" t="s">
        <v>118</v>
      </c>
      <c r="V79" s="150" t="s">
        <v>119</v>
      </c>
      <c r="W79" s="150" t="s">
        <v>120</v>
      </c>
      <c r="X79" s="150" t="s">
        <v>121</v>
      </c>
      <c r="Y79" s="150" t="s">
        <v>122</v>
      </c>
      <c r="Z79" s="150" t="s">
        <v>116</v>
      </c>
      <c r="AA79" s="150" t="s">
        <v>117</v>
      </c>
      <c r="AB79" s="150" t="s">
        <v>118</v>
      </c>
      <c r="AC79" s="150" t="s">
        <v>119</v>
      </c>
      <c r="AD79" s="150" t="s">
        <v>120</v>
      </c>
      <c r="AE79" s="150" t="s">
        <v>202</v>
      </c>
      <c r="AF79" s="150" t="s">
        <v>206</v>
      </c>
      <c r="AG79" s="286"/>
      <c r="AK79" s="283" t="s">
        <v>183</v>
      </c>
      <c r="AL79" s="287" t="e">
        <f>ROUND((AG83+AG85+AG87+AG89+AG90)/AG92*100,0) &amp;"％"</f>
        <v>#DIV/0!</v>
      </c>
    </row>
    <row r="80" spans="1:53" ht="25" customHeight="1" thickBot="1">
      <c r="A80" s="64" t="s">
        <v>138</v>
      </c>
      <c r="B80" s="97"/>
      <c r="C80" s="98"/>
      <c r="D80" s="98"/>
      <c r="E80" s="98"/>
      <c r="F80" s="98"/>
      <c r="G80" s="98"/>
      <c r="H80" s="98"/>
      <c r="I80" s="98"/>
      <c r="J80" s="98"/>
      <c r="K80" s="99"/>
      <c r="L80" s="97"/>
      <c r="M80" s="98"/>
      <c r="N80" s="98"/>
      <c r="O80" s="98"/>
      <c r="P80" s="98"/>
      <c r="Q80" s="98"/>
      <c r="R80" s="98"/>
      <c r="S80" s="98"/>
      <c r="T80" s="98"/>
      <c r="U80" s="99"/>
      <c r="V80" s="100"/>
      <c r="W80" s="98"/>
      <c r="X80" s="98"/>
      <c r="Y80" s="98"/>
      <c r="Z80" s="98"/>
      <c r="AA80" s="98"/>
      <c r="AB80" s="98"/>
      <c r="AC80" s="98"/>
      <c r="AD80" s="98"/>
      <c r="AE80" s="98"/>
      <c r="AF80" s="101"/>
      <c r="AG80" s="91">
        <f>COUNTIF(B80:AF80,"○")</f>
        <v>0</v>
      </c>
      <c r="AH80" s="65"/>
      <c r="AK80" s="284"/>
      <c r="AL80" s="288"/>
    </row>
    <row r="81" spans="1:53" ht="25" customHeight="1" thickBot="1">
      <c r="A81" s="64" t="s">
        <v>139</v>
      </c>
      <c r="B81" s="86">
        <f t="shared" ref="B81:AF81" si="12">SUM(B82:B90)</f>
        <v>0</v>
      </c>
      <c r="C81" s="87">
        <f t="shared" si="12"/>
        <v>0</v>
      </c>
      <c r="D81" s="87">
        <f t="shared" si="12"/>
        <v>0</v>
      </c>
      <c r="E81" s="87">
        <f t="shared" si="12"/>
        <v>0</v>
      </c>
      <c r="F81" s="87">
        <f t="shared" si="12"/>
        <v>0</v>
      </c>
      <c r="G81" s="87">
        <f t="shared" si="12"/>
        <v>0</v>
      </c>
      <c r="H81" s="87">
        <f t="shared" si="12"/>
        <v>0</v>
      </c>
      <c r="I81" s="87">
        <f t="shared" si="12"/>
        <v>0</v>
      </c>
      <c r="J81" s="87">
        <f t="shared" si="12"/>
        <v>0</v>
      </c>
      <c r="K81" s="88">
        <f t="shared" si="12"/>
        <v>0</v>
      </c>
      <c r="L81" s="86">
        <f t="shared" si="12"/>
        <v>0</v>
      </c>
      <c r="M81" s="87">
        <f t="shared" si="12"/>
        <v>0</v>
      </c>
      <c r="N81" s="87">
        <f t="shared" si="12"/>
        <v>0</v>
      </c>
      <c r="O81" s="87">
        <f t="shared" si="12"/>
        <v>0</v>
      </c>
      <c r="P81" s="87">
        <f t="shared" si="12"/>
        <v>0</v>
      </c>
      <c r="Q81" s="87">
        <f t="shared" si="12"/>
        <v>0</v>
      </c>
      <c r="R81" s="87">
        <f t="shared" si="12"/>
        <v>0</v>
      </c>
      <c r="S81" s="87">
        <f t="shared" si="12"/>
        <v>0</v>
      </c>
      <c r="T81" s="87">
        <f t="shared" si="12"/>
        <v>0</v>
      </c>
      <c r="U81" s="88">
        <f t="shared" si="12"/>
        <v>0</v>
      </c>
      <c r="V81" s="89">
        <f t="shared" si="12"/>
        <v>0</v>
      </c>
      <c r="W81" s="87">
        <f t="shared" si="12"/>
        <v>0</v>
      </c>
      <c r="X81" s="87">
        <f t="shared" si="12"/>
        <v>0</v>
      </c>
      <c r="Y81" s="87">
        <f t="shared" si="12"/>
        <v>0</v>
      </c>
      <c r="Z81" s="87">
        <f t="shared" si="12"/>
        <v>0</v>
      </c>
      <c r="AA81" s="87">
        <f t="shared" si="12"/>
        <v>0</v>
      </c>
      <c r="AB81" s="87">
        <f t="shared" si="12"/>
        <v>0</v>
      </c>
      <c r="AC81" s="87">
        <f t="shared" si="12"/>
        <v>0</v>
      </c>
      <c r="AD81" s="87">
        <f t="shared" si="12"/>
        <v>0</v>
      </c>
      <c r="AE81" s="87">
        <f t="shared" si="12"/>
        <v>0</v>
      </c>
      <c r="AF81" s="87">
        <f t="shared" si="12"/>
        <v>0</v>
      </c>
      <c r="AG81" s="90">
        <f>SUM(B81:AF81)</f>
        <v>0</v>
      </c>
      <c r="AH81" s="66"/>
      <c r="AI81" s="274" t="s">
        <v>188</v>
      </c>
      <c r="AK81" s="62" t="s">
        <v>189</v>
      </c>
      <c r="AL81" s="125" t="e">
        <f>ROUND(SUM(AI83:AI90)/AG92,1)</f>
        <v>#DIV/0!</v>
      </c>
    </row>
    <row r="82" spans="1:53" ht="25" customHeight="1" thickBot="1">
      <c r="A82" s="64" t="s">
        <v>140</v>
      </c>
      <c r="B82" s="102"/>
      <c r="C82" s="101"/>
      <c r="D82" s="101"/>
      <c r="E82" s="101"/>
      <c r="F82" s="101"/>
      <c r="G82" s="101"/>
      <c r="H82" s="101"/>
      <c r="I82" s="101"/>
      <c r="J82" s="101"/>
      <c r="K82" s="99"/>
      <c r="L82" s="102"/>
      <c r="M82" s="101"/>
      <c r="N82" s="101"/>
      <c r="O82" s="101"/>
      <c r="P82" s="101"/>
      <c r="Q82" s="101"/>
      <c r="R82" s="101"/>
      <c r="S82" s="101"/>
      <c r="T82" s="101"/>
      <c r="U82" s="99"/>
      <c r="V82" s="103"/>
      <c r="W82" s="101"/>
      <c r="X82" s="101"/>
      <c r="Y82" s="101"/>
      <c r="Z82" s="101"/>
      <c r="AA82" s="101"/>
      <c r="AB82" s="101"/>
      <c r="AC82" s="101"/>
      <c r="AD82" s="101"/>
      <c r="AE82" s="101"/>
      <c r="AF82" s="101"/>
      <c r="AG82" s="90">
        <f>SUM(B82:AF82)</f>
        <v>0</v>
      </c>
      <c r="AI82" s="289"/>
      <c r="AK82" s="67" t="s">
        <v>123</v>
      </c>
      <c r="AL82" s="158"/>
    </row>
    <row r="83" spans="1:53" ht="25" customHeight="1" thickBot="1">
      <c r="A83" s="68" t="s">
        <v>184</v>
      </c>
      <c r="B83" s="104"/>
      <c r="C83" s="105"/>
      <c r="D83" s="105"/>
      <c r="E83" s="105"/>
      <c r="F83" s="105"/>
      <c r="G83" s="105"/>
      <c r="H83" s="105"/>
      <c r="I83" s="105"/>
      <c r="J83" s="105"/>
      <c r="K83" s="106"/>
      <c r="L83" s="104"/>
      <c r="M83" s="105"/>
      <c r="N83" s="105"/>
      <c r="O83" s="105"/>
      <c r="P83" s="105"/>
      <c r="Q83" s="105"/>
      <c r="R83" s="105"/>
      <c r="S83" s="105"/>
      <c r="T83" s="105"/>
      <c r="U83" s="106"/>
      <c r="V83" s="107"/>
      <c r="W83" s="105"/>
      <c r="X83" s="105"/>
      <c r="Y83" s="105"/>
      <c r="Z83" s="105"/>
      <c r="AA83" s="105"/>
      <c r="AB83" s="105"/>
      <c r="AC83" s="105"/>
      <c r="AD83" s="105"/>
      <c r="AE83" s="105"/>
      <c r="AF83" s="105"/>
      <c r="AG83" s="92">
        <f t="shared" ref="AG83:AG91" si="13">SUM(B83:AF83)</f>
        <v>0</v>
      </c>
      <c r="AH83" s="69" t="s">
        <v>141</v>
      </c>
      <c r="AI83" s="127">
        <f>AG83*2</f>
        <v>0</v>
      </c>
      <c r="AK83" s="67" t="s">
        <v>124</v>
      </c>
      <c r="AL83" s="126" t="e">
        <f>AL78/AE2</f>
        <v>#DIV/0!</v>
      </c>
    </row>
    <row r="84" spans="1:53" ht="25" customHeight="1" thickBot="1">
      <c r="A84" s="68" t="s">
        <v>142</v>
      </c>
      <c r="B84" s="108"/>
      <c r="C84" s="109"/>
      <c r="D84" s="109"/>
      <c r="E84" s="109"/>
      <c r="F84" s="109"/>
      <c r="G84" s="109"/>
      <c r="H84" s="109"/>
      <c r="I84" s="109"/>
      <c r="J84" s="109"/>
      <c r="K84" s="110"/>
      <c r="L84" s="108"/>
      <c r="M84" s="109"/>
      <c r="N84" s="109"/>
      <c r="O84" s="109"/>
      <c r="P84" s="109"/>
      <c r="Q84" s="109"/>
      <c r="R84" s="109"/>
      <c r="S84" s="109"/>
      <c r="T84" s="109"/>
      <c r="U84" s="110"/>
      <c r="V84" s="111"/>
      <c r="W84" s="109"/>
      <c r="X84" s="109"/>
      <c r="Y84" s="109"/>
      <c r="Z84" s="109"/>
      <c r="AA84" s="109"/>
      <c r="AB84" s="109"/>
      <c r="AC84" s="109"/>
      <c r="AD84" s="109"/>
      <c r="AE84" s="109"/>
      <c r="AF84" s="112"/>
      <c r="AG84" s="92">
        <f t="shared" si="13"/>
        <v>0</v>
      </c>
      <c r="AH84" s="69" t="s">
        <v>152</v>
      </c>
      <c r="AI84" s="127">
        <f>AG84*2</f>
        <v>0</v>
      </c>
      <c r="AJ84" s="51"/>
      <c r="AK84" s="146" t="s">
        <v>169</v>
      </c>
      <c r="AL84" s="149" t="e">
        <f>ROUND((AG93)/AG81*100,0) &amp;"％"</f>
        <v>#DIV/0!</v>
      </c>
    </row>
    <row r="85" spans="1:53" ht="25" customHeight="1" thickBot="1">
      <c r="A85" s="70" t="s">
        <v>185</v>
      </c>
      <c r="B85" s="108"/>
      <c r="C85" s="109"/>
      <c r="D85" s="109"/>
      <c r="E85" s="109"/>
      <c r="F85" s="109"/>
      <c r="G85" s="109"/>
      <c r="H85" s="109"/>
      <c r="I85" s="109"/>
      <c r="J85" s="109"/>
      <c r="K85" s="110"/>
      <c r="L85" s="108"/>
      <c r="M85" s="109"/>
      <c r="N85" s="109"/>
      <c r="O85" s="109"/>
      <c r="P85" s="109"/>
      <c r="Q85" s="109"/>
      <c r="R85" s="109"/>
      <c r="S85" s="109"/>
      <c r="T85" s="109"/>
      <c r="U85" s="110"/>
      <c r="V85" s="111"/>
      <c r="W85" s="109"/>
      <c r="X85" s="109"/>
      <c r="Y85" s="109"/>
      <c r="Z85" s="109"/>
      <c r="AA85" s="109"/>
      <c r="AB85" s="109"/>
      <c r="AC85" s="109"/>
      <c r="AD85" s="109"/>
      <c r="AE85" s="109"/>
      <c r="AF85" s="112"/>
      <c r="AG85" s="92">
        <f t="shared" si="13"/>
        <v>0</v>
      </c>
      <c r="AH85" s="69" t="s">
        <v>144</v>
      </c>
      <c r="AI85" s="127">
        <f>AG85*3</f>
        <v>0</v>
      </c>
    </row>
    <row r="86" spans="1:53" ht="25" customHeight="1" thickBot="1">
      <c r="A86" s="68" t="s">
        <v>145</v>
      </c>
      <c r="B86" s="108"/>
      <c r="C86" s="109"/>
      <c r="D86" s="109"/>
      <c r="E86" s="109"/>
      <c r="F86" s="109"/>
      <c r="G86" s="109"/>
      <c r="H86" s="109"/>
      <c r="I86" s="109"/>
      <c r="J86" s="109"/>
      <c r="K86" s="110"/>
      <c r="L86" s="108"/>
      <c r="M86" s="109"/>
      <c r="N86" s="109"/>
      <c r="O86" s="109"/>
      <c r="P86" s="109"/>
      <c r="Q86" s="109"/>
      <c r="R86" s="109"/>
      <c r="S86" s="109"/>
      <c r="T86" s="109"/>
      <c r="U86" s="110"/>
      <c r="V86" s="111"/>
      <c r="W86" s="109"/>
      <c r="X86" s="109"/>
      <c r="Y86" s="109"/>
      <c r="Z86" s="109"/>
      <c r="AA86" s="109"/>
      <c r="AB86" s="109"/>
      <c r="AC86" s="109"/>
      <c r="AD86" s="109"/>
      <c r="AE86" s="109"/>
      <c r="AF86" s="112"/>
      <c r="AG86" s="92">
        <f t="shared" si="13"/>
        <v>0</v>
      </c>
      <c r="AH86" s="69" t="s">
        <v>144</v>
      </c>
      <c r="AI86" s="127">
        <f>AG86*3</f>
        <v>0</v>
      </c>
    </row>
    <row r="87" spans="1:53" ht="25" customHeight="1" thickBot="1">
      <c r="A87" s="73" t="s">
        <v>186</v>
      </c>
      <c r="B87" s="108"/>
      <c r="C87" s="109"/>
      <c r="D87" s="109"/>
      <c r="E87" s="109"/>
      <c r="F87" s="109"/>
      <c r="G87" s="109"/>
      <c r="H87" s="109"/>
      <c r="I87" s="109"/>
      <c r="J87" s="109"/>
      <c r="K87" s="110"/>
      <c r="L87" s="108"/>
      <c r="M87" s="109"/>
      <c r="N87" s="109"/>
      <c r="O87" s="109"/>
      <c r="P87" s="109"/>
      <c r="Q87" s="109"/>
      <c r="R87" s="109"/>
      <c r="S87" s="109"/>
      <c r="T87" s="109"/>
      <c r="U87" s="110"/>
      <c r="V87" s="111"/>
      <c r="W87" s="109"/>
      <c r="X87" s="109"/>
      <c r="Y87" s="109"/>
      <c r="Z87" s="109"/>
      <c r="AA87" s="109"/>
      <c r="AB87" s="109"/>
      <c r="AC87" s="109"/>
      <c r="AD87" s="109"/>
      <c r="AE87" s="109"/>
      <c r="AF87" s="112"/>
      <c r="AG87" s="93">
        <f t="shared" si="13"/>
        <v>0</v>
      </c>
      <c r="AH87" s="69" t="s">
        <v>146</v>
      </c>
      <c r="AI87" s="128">
        <f>AG87*4</f>
        <v>0</v>
      </c>
    </row>
    <row r="88" spans="1:53" ht="25" customHeight="1" thickBot="1">
      <c r="A88" s="74" t="s">
        <v>147</v>
      </c>
      <c r="B88" s="113"/>
      <c r="C88" s="114"/>
      <c r="D88" s="114"/>
      <c r="E88" s="114"/>
      <c r="F88" s="114"/>
      <c r="G88" s="114"/>
      <c r="H88" s="114"/>
      <c r="I88" s="114"/>
      <c r="J88" s="114"/>
      <c r="K88" s="115"/>
      <c r="L88" s="113"/>
      <c r="M88" s="114"/>
      <c r="N88" s="114"/>
      <c r="O88" s="114"/>
      <c r="P88" s="114"/>
      <c r="Q88" s="114"/>
      <c r="R88" s="114"/>
      <c r="S88" s="114"/>
      <c r="T88" s="114"/>
      <c r="U88" s="115"/>
      <c r="V88" s="116"/>
      <c r="W88" s="114"/>
      <c r="X88" s="114"/>
      <c r="Y88" s="114"/>
      <c r="Z88" s="114"/>
      <c r="AA88" s="114"/>
      <c r="AB88" s="114"/>
      <c r="AC88" s="114"/>
      <c r="AD88" s="114"/>
      <c r="AE88" s="114"/>
      <c r="AF88" s="117"/>
      <c r="AG88" s="93">
        <f t="shared" si="13"/>
        <v>0</v>
      </c>
      <c r="AH88" s="69" t="s">
        <v>146</v>
      </c>
      <c r="AI88" s="128">
        <f>AG88*4</f>
        <v>0</v>
      </c>
    </row>
    <row r="89" spans="1:53" ht="25" customHeight="1" thickBot="1">
      <c r="A89" s="73" t="s">
        <v>148</v>
      </c>
      <c r="B89" s="113"/>
      <c r="C89" s="114"/>
      <c r="D89" s="114"/>
      <c r="E89" s="114"/>
      <c r="F89" s="114"/>
      <c r="G89" s="114"/>
      <c r="H89" s="114"/>
      <c r="I89" s="114"/>
      <c r="J89" s="114"/>
      <c r="K89" s="115"/>
      <c r="L89" s="113"/>
      <c r="M89" s="114"/>
      <c r="N89" s="114"/>
      <c r="O89" s="114"/>
      <c r="P89" s="114"/>
      <c r="Q89" s="114"/>
      <c r="R89" s="114"/>
      <c r="S89" s="114"/>
      <c r="T89" s="114"/>
      <c r="U89" s="115"/>
      <c r="V89" s="116"/>
      <c r="W89" s="114"/>
      <c r="X89" s="114"/>
      <c r="Y89" s="114"/>
      <c r="Z89" s="114"/>
      <c r="AA89" s="114"/>
      <c r="AB89" s="114"/>
      <c r="AC89" s="114"/>
      <c r="AD89" s="114"/>
      <c r="AE89" s="114"/>
      <c r="AF89" s="117"/>
      <c r="AG89" s="93">
        <f t="shared" si="13"/>
        <v>0</v>
      </c>
      <c r="AH89" s="69" t="s">
        <v>149</v>
      </c>
      <c r="AI89" s="129">
        <f>AG89*5</f>
        <v>0</v>
      </c>
    </row>
    <row r="90" spans="1:53" ht="25" customHeight="1" thickBot="1">
      <c r="A90" s="63" t="s">
        <v>150</v>
      </c>
      <c r="B90" s="132"/>
      <c r="C90" s="133"/>
      <c r="D90" s="133"/>
      <c r="E90" s="133"/>
      <c r="F90" s="133"/>
      <c r="G90" s="133"/>
      <c r="H90" s="133"/>
      <c r="I90" s="133"/>
      <c r="J90" s="133"/>
      <c r="K90" s="134"/>
      <c r="L90" s="132"/>
      <c r="M90" s="133"/>
      <c r="N90" s="133"/>
      <c r="O90" s="133"/>
      <c r="P90" s="133"/>
      <c r="Q90" s="133"/>
      <c r="R90" s="133"/>
      <c r="S90" s="133"/>
      <c r="T90" s="133"/>
      <c r="U90" s="134"/>
      <c r="V90" s="135"/>
      <c r="W90" s="133"/>
      <c r="X90" s="133"/>
      <c r="Y90" s="133"/>
      <c r="Z90" s="133"/>
      <c r="AA90" s="133"/>
      <c r="AB90" s="133"/>
      <c r="AC90" s="133"/>
      <c r="AD90" s="133"/>
      <c r="AE90" s="133"/>
      <c r="AF90" s="136"/>
      <c r="AG90" s="130">
        <f t="shared" si="13"/>
        <v>0</v>
      </c>
      <c r="AH90" s="69" t="s">
        <v>151</v>
      </c>
      <c r="AI90" s="129">
        <f>AG90*6</f>
        <v>0</v>
      </c>
    </row>
    <row r="91" spans="1:53" ht="24.75" customHeight="1" thickBot="1">
      <c r="A91" s="77" t="s">
        <v>192</v>
      </c>
      <c r="B91" s="104"/>
      <c r="C91" s="105"/>
      <c r="D91" s="105"/>
      <c r="E91" s="105"/>
      <c r="F91" s="105"/>
      <c r="G91" s="105"/>
      <c r="H91" s="105"/>
      <c r="I91" s="105"/>
      <c r="J91" s="105"/>
      <c r="K91" s="106"/>
      <c r="L91" s="104"/>
      <c r="M91" s="105"/>
      <c r="N91" s="105"/>
      <c r="O91" s="105"/>
      <c r="P91" s="105"/>
      <c r="Q91" s="105"/>
      <c r="R91" s="105"/>
      <c r="S91" s="105"/>
      <c r="T91" s="105"/>
      <c r="U91" s="106"/>
      <c r="V91" s="107"/>
      <c r="W91" s="105"/>
      <c r="X91" s="105"/>
      <c r="Y91" s="105"/>
      <c r="Z91" s="105"/>
      <c r="AA91" s="105"/>
      <c r="AB91" s="105"/>
      <c r="AC91" s="105"/>
      <c r="AD91" s="105"/>
      <c r="AE91" s="105"/>
      <c r="AF91" s="123"/>
      <c r="AG91" s="95">
        <f t="shared" si="13"/>
        <v>0</v>
      </c>
      <c r="AH91" s="78"/>
      <c r="AI91" s="79"/>
    </row>
    <row r="92" spans="1:53" ht="25" customHeight="1" thickBot="1">
      <c r="A92" s="80" t="s">
        <v>191</v>
      </c>
      <c r="B92" s="87">
        <f t="shared" ref="B92:AG92" si="14">SUM(B83:B90)</f>
        <v>0</v>
      </c>
      <c r="C92" s="87">
        <f t="shared" si="14"/>
        <v>0</v>
      </c>
      <c r="D92" s="87">
        <f t="shared" si="14"/>
        <v>0</v>
      </c>
      <c r="E92" s="87">
        <f t="shared" si="14"/>
        <v>0</v>
      </c>
      <c r="F92" s="87">
        <f t="shared" si="14"/>
        <v>0</v>
      </c>
      <c r="G92" s="87">
        <f t="shared" si="14"/>
        <v>0</v>
      </c>
      <c r="H92" s="87">
        <f t="shared" si="14"/>
        <v>0</v>
      </c>
      <c r="I92" s="87">
        <f t="shared" si="14"/>
        <v>0</v>
      </c>
      <c r="J92" s="87">
        <f t="shared" si="14"/>
        <v>0</v>
      </c>
      <c r="K92" s="88">
        <f t="shared" si="14"/>
        <v>0</v>
      </c>
      <c r="L92" s="86">
        <f t="shared" si="14"/>
        <v>0</v>
      </c>
      <c r="M92" s="87">
        <f t="shared" si="14"/>
        <v>0</v>
      </c>
      <c r="N92" s="87">
        <f t="shared" si="14"/>
        <v>0</v>
      </c>
      <c r="O92" s="87">
        <f t="shared" si="14"/>
        <v>0</v>
      </c>
      <c r="P92" s="87">
        <f t="shared" si="14"/>
        <v>0</v>
      </c>
      <c r="Q92" s="87">
        <f t="shared" si="14"/>
        <v>0</v>
      </c>
      <c r="R92" s="87">
        <f t="shared" si="14"/>
        <v>0</v>
      </c>
      <c r="S92" s="87">
        <f t="shared" si="14"/>
        <v>0</v>
      </c>
      <c r="T92" s="87">
        <f t="shared" si="14"/>
        <v>0</v>
      </c>
      <c r="U92" s="88">
        <f t="shared" si="14"/>
        <v>0</v>
      </c>
      <c r="V92" s="89">
        <f t="shared" si="14"/>
        <v>0</v>
      </c>
      <c r="W92" s="87">
        <f t="shared" si="14"/>
        <v>0</v>
      </c>
      <c r="X92" s="87">
        <f t="shared" si="14"/>
        <v>0</v>
      </c>
      <c r="Y92" s="87">
        <f t="shared" si="14"/>
        <v>0</v>
      </c>
      <c r="Z92" s="87">
        <f t="shared" si="14"/>
        <v>0</v>
      </c>
      <c r="AA92" s="87">
        <f t="shared" si="14"/>
        <v>0</v>
      </c>
      <c r="AB92" s="87">
        <f t="shared" si="14"/>
        <v>0</v>
      </c>
      <c r="AC92" s="87">
        <f t="shared" si="14"/>
        <v>0</v>
      </c>
      <c r="AD92" s="87">
        <f t="shared" si="14"/>
        <v>0</v>
      </c>
      <c r="AE92" s="87">
        <f t="shared" si="14"/>
        <v>0</v>
      </c>
      <c r="AF92" s="96">
        <f t="shared" si="14"/>
        <v>0</v>
      </c>
      <c r="AG92" s="90">
        <f t="shared" si="14"/>
        <v>0</v>
      </c>
      <c r="AH92" s="78" t="s">
        <v>135</v>
      </c>
      <c r="AI92" s="128">
        <f>SUM(AI83:AI90)</f>
        <v>0</v>
      </c>
    </row>
    <row r="93" spans="1:53" s="53" customFormat="1" ht="24.5" thickBot="1">
      <c r="A93" s="147" t="s">
        <v>168</v>
      </c>
      <c r="B93" s="159"/>
      <c r="C93" s="160"/>
      <c r="D93" s="160"/>
      <c r="E93" s="160"/>
      <c r="F93" s="160"/>
      <c r="G93" s="160"/>
      <c r="H93" s="160"/>
      <c r="I93" s="160"/>
      <c r="J93" s="160"/>
      <c r="K93" s="161"/>
      <c r="L93" s="162"/>
      <c r="M93" s="160"/>
      <c r="N93" s="160"/>
      <c r="O93" s="160"/>
      <c r="P93" s="160"/>
      <c r="Q93" s="160"/>
      <c r="R93" s="160"/>
      <c r="S93" s="160"/>
      <c r="T93" s="160"/>
      <c r="U93" s="163"/>
      <c r="V93" s="159"/>
      <c r="W93" s="160"/>
      <c r="X93" s="160"/>
      <c r="Y93" s="160"/>
      <c r="Z93" s="160"/>
      <c r="AA93" s="160"/>
      <c r="AB93" s="160"/>
      <c r="AC93" s="160"/>
      <c r="AD93" s="160"/>
      <c r="AE93" s="160"/>
      <c r="AF93" s="161"/>
      <c r="AG93" s="148">
        <f>SUM(B93:AF93)</f>
        <v>0</v>
      </c>
      <c r="AH93" s="51"/>
      <c r="AI93" s="51"/>
      <c r="AM93" s="52"/>
      <c r="AN93" s="52"/>
      <c r="AO93" s="52"/>
      <c r="AP93" s="52"/>
      <c r="AQ93" s="52"/>
      <c r="AR93" s="52"/>
      <c r="AS93" s="52"/>
      <c r="AT93" s="52"/>
      <c r="AU93" s="52"/>
      <c r="AV93" s="52"/>
    </row>
    <row r="94" spans="1:53" ht="26.25" customHeight="1">
      <c r="A94" s="54" t="s">
        <v>195</v>
      </c>
      <c r="B94" s="290">
        <f>B76</f>
        <v>6</v>
      </c>
      <c r="C94" s="290"/>
      <c r="D94" s="55" t="s">
        <v>130</v>
      </c>
      <c r="E94" s="280">
        <v>9</v>
      </c>
      <c r="F94" s="280"/>
      <c r="G94" s="56" t="s">
        <v>131</v>
      </c>
      <c r="H94" s="57" t="s">
        <v>132</v>
      </c>
    </row>
    <row r="95" spans="1:53" ht="20.149999999999999" customHeight="1" thickBot="1">
      <c r="AJ95" s="22">
        <f>E94</f>
        <v>9</v>
      </c>
      <c r="AK95" s="22" t="s">
        <v>133</v>
      </c>
    </row>
    <row r="96" spans="1:53" ht="25" customHeight="1" thickBot="1">
      <c r="A96" s="58" t="s">
        <v>134</v>
      </c>
      <c r="B96" s="59">
        <v>1</v>
      </c>
      <c r="C96" s="60">
        <v>2</v>
      </c>
      <c r="D96" s="60">
        <v>3</v>
      </c>
      <c r="E96" s="60">
        <v>4</v>
      </c>
      <c r="F96" s="60">
        <v>5</v>
      </c>
      <c r="G96" s="60">
        <v>6</v>
      </c>
      <c r="H96" s="60">
        <v>7</v>
      </c>
      <c r="I96" s="60">
        <v>8</v>
      </c>
      <c r="J96" s="60">
        <v>9</v>
      </c>
      <c r="K96" s="61">
        <v>10</v>
      </c>
      <c r="L96" s="59">
        <v>11</v>
      </c>
      <c r="M96" s="60">
        <v>12</v>
      </c>
      <c r="N96" s="60">
        <v>13</v>
      </c>
      <c r="O96" s="60">
        <v>14</v>
      </c>
      <c r="P96" s="60">
        <v>15</v>
      </c>
      <c r="Q96" s="60">
        <v>16</v>
      </c>
      <c r="R96" s="60">
        <v>17</v>
      </c>
      <c r="S96" s="60">
        <v>18</v>
      </c>
      <c r="T96" s="60">
        <v>19</v>
      </c>
      <c r="U96" s="61">
        <v>20</v>
      </c>
      <c r="V96" s="59">
        <v>21</v>
      </c>
      <c r="W96" s="60">
        <v>22</v>
      </c>
      <c r="X96" s="60">
        <v>23</v>
      </c>
      <c r="Y96" s="60">
        <v>24</v>
      </c>
      <c r="Z96" s="60">
        <v>25</v>
      </c>
      <c r="AA96" s="60">
        <v>26</v>
      </c>
      <c r="AB96" s="60">
        <v>27</v>
      </c>
      <c r="AC96" s="60">
        <v>28</v>
      </c>
      <c r="AD96" s="60">
        <v>29</v>
      </c>
      <c r="AE96" s="60">
        <v>30</v>
      </c>
      <c r="AF96" s="61"/>
      <c r="AG96" s="285" t="s">
        <v>135</v>
      </c>
      <c r="AK96" s="62" t="s">
        <v>136</v>
      </c>
      <c r="AL96" s="124" t="e">
        <f>ROUNDUP(AG99/AG98,1)</f>
        <v>#DIV/0!</v>
      </c>
      <c r="AS96" s="36"/>
      <c r="AT96" s="36"/>
      <c r="BA96" s="36"/>
    </row>
    <row r="97" spans="1:48" ht="25" customHeight="1" thickBot="1">
      <c r="A97" s="63" t="s">
        <v>137</v>
      </c>
      <c r="B97" s="150" t="s">
        <v>116</v>
      </c>
      <c r="C97" s="150" t="s">
        <v>117</v>
      </c>
      <c r="D97" s="150" t="s">
        <v>118</v>
      </c>
      <c r="E97" s="150" t="s">
        <v>119</v>
      </c>
      <c r="F97" s="150" t="s">
        <v>120</v>
      </c>
      <c r="G97" s="150" t="s">
        <v>121</v>
      </c>
      <c r="H97" s="150" t="s">
        <v>122</v>
      </c>
      <c r="I97" s="150" t="s">
        <v>116</v>
      </c>
      <c r="J97" s="150" t="s">
        <v>117</v>
      </c>
      <c r="K97" s="150" t="s">
        <v>118</v>
      </c>
      <c r="L97" s="150" t="s">
        <v>119</v>
      </c>
      <c r="M97" s="150" t="s">
        <v>120</v>
      </c>
      <c r="N97" s="150" t="s">
        <v>121</v>
      </c>
      <c r="O97" s="150" t="s">
        <v>122</v>
      </c>
      <c r="P97" s="150" t="s">
        <v>116</v>
      </c>
      <c r="Q97" s="150" t="s">
        <v>117</v>
      </c>
      <c r="R97" s="150" t="s">
        <v>118</v>
      </c>
      <c r="S97" s="150" t="s">
        <v>119</v>
      </c>
      <c r="T97" s="150" t="s">
        <v>120</v>
      </c>
      <c r="U97" s="150" t="s">
        <v>121</v>
      </c>
      <c r="V97" s="150" t="s">
        <v>122</v>
      </c>
      <c r="W97" s="150" t="s">
        <v>116</v>
      </c>
      <c r="X97" s="150" t="s">
        <v>117</v>
      </c>
      <c r="Y97" s="150" t="s">
        <v>118</v>
      </c>
      <c r="Z97" s="150" t="s">
        <v>119</v>
      </c>
      <c r="AA97" s="150" t="s">
        <v>120</v>
      </c>
      <c r="AB97" s="150" t="s">
        <v>121</v>
      </c>
      <c r="AC97" s="150" t="s">
        <v>122</v>
      </c>
      <c r="AD97" s="150" t="s">
        <v>207</v>
      </c>
      <c r="AE97" s="150" t="s">
        <v>208</v>
      </c>
      <c r="AF97" s="151"/>
      <c r="AG97" s="286"/>
      <c r="AK97" s="283" t="s">
        <v>183</v>
      </c>
      <c r="AL97" s="287" t="e">
        <f>ROUND((AG101+AG103+AG105+AG107+AG108)/AG110*100,0) &amp;"％"</f>
        <v>#DIV/0!</v>
      </c>
    </row>
    <row r="98" spans="1:48" ht="25" customHeight="1" thickBot="1">
      <c r="A98" s="64" t="s">
        <v>138</v>
      </c>
      <c r="B98" s="97"/>
      <c r="C98" s="98"/>
      <c r="D98" s="98"/>
      <c r="E98" s="98"/>
      <c r="F98" s="98"/>
      <c r="G98" s="98"/>
      <c r="H98" s="98"/>
      <c r="I98" s="98"/>
      <c r="J98" s="98"/>
      <c r="K98" s="99"/>
      <c r="L98" s="97"/>
      <c r="M98" s="98"/>
      <c r="N98" s="98"/>
      <c r="O98" s="98"/>
      <c r="P98" s="98"/>
      <c r="Q98" s="98"/>
      <c r="R98" s="98"/>
      <c r="S98" s="98"/>
      <c r="T98" s="98"/>
      <c r="U98" s="99"/>
      <c r="V98" s="100"/>
      <c r="W98" s="98"/>
      <c r="X98" s="98"/>
      <c r="Y98" s="98"/>
      <c r="Z98" s="98"/>
      <c r="AA98" s="98"/>
      <c r="AB98" s="98"/>
      <c r="AC98" s="98"/>
      <c r="AD98" s="98"/>
      <c r="AE98" s="98"/>
      <c r="AF98" s="101"/>
      <c r="AG98" s="91">
        <f>COUNTIF(B98:AF98,"○")</f>
        <v>0</v>
      </c>
      <c r="AH98" s="65"/>
      <c r="AK98" s="284"/>
      <c r="AL98" s="288"/>
    </row>
    <row r="99" spans="1:48" ht="25" customHeight="1" thickBot="1">
      <c r="A99" s="64" t="s">
        <v>139</v>
      </c>
      <c r="B99" s="86">
        <f t="shared" ref="B99:AF99" si="15">SUM(B100:B108)</f>
        <v>0</v>
      </c>
      <c r="C99" s="87">
        <f t="shared" si="15"/>
        <v>0</v>
      </c>
      <c r="D99" s="87">
        <f t="shared" si="15"/>
        <v>0</v>
      </c>
      <c r="E99" s="87">
        <f t="shared" si="15"/>
        <v>0</v>
      </c>
      <c r="F99" s="87">
        <f t="shared" si="15"/>
        <v>0</v>
      </c>
      <c r="G99" s="87">
        <f t="shared" si="15"/>
        <v>0</v>
      </c>
      <c r="H99" s="87">
        <f t="shared" si="15"/>
        <v>0</v>
      </c>
      <c r="I99" s="87">
        <f t="shared" si="15"/>
        <v>0</v>
      </c>
      <c r="J99" s="87">
        <f t="shared" si="15"/>
        <v>0</v>
      </c>
      <c r="K99" s="88">
        <f t="shared" si="15"/>
        <v>0</v>
      </c>
      <c r="L99" s="86">
        <f t="shared" si="15"/>
        <v>0</v>
      </c>
      <c r="M99" s="87">
        <f t="shared" si="15"/>
        <v>0</v>
      </c>
      <c r="N99" s="87">
        <f t="shared" si="15"/>
        <v>0</v>
      </c>
      <c r="O99" s="87">
        <f t="shared" si="15"/>
        <v>0</v>
      </c>
      <c r="P99" s="87">
        <f t="shared" si="15"/>
        <v>0</v>
      </c>
      <c r="Q99" s="87">
        <f t="shared" si="15"/>
        <v>0</v>
      </c>
      <c r="R99" s="87">
        <f t="shared" si="15"/>
        <v>0</v>
      </c>
      <c r="S99" s="87">
        <f t="shared" si="15"/>
        <v>0</v>
      </c>
      <c r="T99" s="87">
        <f t="shared" si="15"/>
        <v>0</v>
      </c>
      <c r="U99" s="88">
        <f t="shared" si="15"/>
        <v>0</v>
      </c>
      <c r="V99" s="89">
        <f t="shared" si="15"/>
        <v>0</v>
      </c>
      <c r="W99" s="87">
        <f t="shared" si="15"/>
        <v>0</v>
      </c>
      <c r="X99" s="87">
        <f t="shared" si="15"/>
        <v>0</v>
      </c>
      <c r="Y99" s="87">
        <f t="shared" si="15"/>
        <v>0</v>
      </c>
      <c r="Z99" s="87">
        <f t="shared" si="15"/>
        <v>0</v>
      </c>
      <c r="AA99" s="87">
        <f t="shared" si="15"/>
        <v>0</v>
      </c>
      <c r="AB99" s="87">
        <f t="shared" si="15"/>
        <v>0</v>
      </c>
      <c r="AC99" s="87">
        <f t="shared" si="15"/>
        <v>0</v>
      </c>
      <c r="AD99" s="87">
        <f t="shared" si="15"/>
        <v>0</v>
      </c>
      <c r="AE99" s="87">
        <f t="shared" si="15"/>
        <v>0</v>
      </c>
      <c r="AF99" s="87">
        <f t="shared" si="15"/>
        <v>0</v>
      </c>
      <c r="AG99" s="90">
        <f>SUM(B99:AF99)</f>
        <v>0</v>
      </c>
      <c r="AH99" s="66"/>
      <c r="AI99" s="274" t="s">
        <v>188</v>
      </c>
      <c r="AK99" s="62" t="s">
        <v>189</v>
      </c>
      <c r="AL99" s="125" t="e">
        <f>ROUND(SUM(AI101:AI108)/AG110,1)</f>
        <v>#DIV/0!</v>
      </c>
    </row>
    <row r="100" spans="1:48" ht="25" customHeight="1" thickBot="1">
      <c r="A100" s="64" t="s">
        <v>140</v>
      </c>
      <c r="B100" s="102"/>
      <c r="C100" s="101"/>
      <c r="D100" s="101"/>
      <c r="E100" s="101"/>
      <c r="F100" s="101"/>
      <c r="G100" s="101"/>
      <c r="H100" s="101"/>
      <c r="I100" s="101"/>
      <c r="J100" s="101"/>
      <c r="K100" s="99"/>
      <c r="L100" s="102"/>
      <c r="M100" s="101"/>
      <c r="N100" s="101"/>
      <c r="O100" s="101"/>
      <c r="P100" s="101"/>
      <c r="Q100" s="101"/>
      <c r="R100" s="101"/>
      <c r="S100" s="101"/>
      <c r="T100" s="101"/>
      <c r="U100" s="99"/>
      <c r="V100" s="103"/>
      <c r="W100" s="101"/>
      <c r="X100" s="101"/>
      <c r="Y100" s="101"/>
      <c r="Z100" s="101"/>
      <c r="AA100" s="101"/>
      <c r="AB100" s="101"/>
      <c r="AC100" s="101"/>
      <c r="AD100" s="101"/>
      <c r="AE100" s="101"/>
      <c r="AF100" s="101"/>
      <c r="AG100" s="90">
        <f>SUM(B100:AF100)</f>
        <v>0</v>
      </c>
      <c r="AI100" s="289"/>
      <c r="AK100" s="67" t="s">
        <v>123</v>
      </c>
      <c r="AL100" s="158"/>
    </row>
    <row r="101" spans="1:48" ht="25" customHeight="1" thickBot="1">
      <c r="A101" s="68" t="s">
        <v>184</v>
      </c>
      <c r="B101" s="104"/>
      <c r="C101" s="105"/>
      <c r="D101" s="105"/>
      <c r="E101" s="105"/>
      <c r="F101" s="105"/>
      <c r="G101" s="105"/>
      <c r="H101" s="105"/>
      <c r="I101" s="105"/>
      <c r="J101" s="105"/>
      <c r="K101" s="106"/>
      <c r="L101" s="104"/>
      <c r="M101" s="105"/>
      <c r="N101" s="105"/>
      <c r="O101" s="105"/>
      <c r="P101" s="105"/>
      <c r="Q101" s="105"/>
      <c r="R101" s="105"/>
      <c r="S101" s="105"/>
      <c r="T101" s="105"/>
      <c r="U101" s="106"/>
      <c r="V101" s="107"/>
      <c r="W101" s="105"/>
      <c r="X101" s="105"/>
      <c r="Y101" s="105"/>
      <c r="Z101" s="105"/>
      <c r="AA101" s="105"/>
      <c r="AB101" s="105"/>
      <c r="AC101" s="105"/>
      <c r="AD101" s="105"/>
      <c r="AE101" s="105"/>
      <c r="AF101" s="105"/>
      <c r="AG101" s="92">
        <f t="shared" ref="AG101:AG109" si="16">SUM(B101:AF101)</f>
        <v>0</v>
      </c>
      <c r="AH101" s="69" t="s">
        <v>141</v>
      </c>
      <c r="AI101" s="127">
        <f>AG101*2</f>
        <v>0</v>
      </c>
      <c r="AK101" s="67" t="s">
        <v>124</v>
      </c>
      <c r="AL101" s="126" t="e">
        <f>AL96/AE2</f>
        <v>#DIV/0!</v>
      </c>
    </row>
    <row r="102" spans="1:48" ht="25" customHeight="1" thickBot="1">
      <c r="A102" s="68" t="s">
        <v>142</v>
      </c>
      <c r="B102" s="108"/>
      <c r="C102" s="109"/>
      <c r="D102" s="109"/>
      <c r="E102" s="109"/>
      <c r="F102" s="109"/>
      <c r="G102" s="109"/>
      <c r="H102" s="109"/>
      <c r="I102" s="109"/>
      <c r="J102" s="109"/>
      <c r="K102" s="110"/>
      <c r="L102" s="108"/>
      <c r="M102" s="109"/>
      <c r="N102" s="109"/>
      <c r="O102" s="109"/>
      <c r="P102" s="109"/>
      <c r="Q102" s="109"/>
      <c r="R102" s="109"/>
      <c r="S102" s="109"/>
      <c r="T102" s="109"/>
      <c r="U102" s="110"/>
      <c r="V102" s="111"/>
      <c r="W102" s="109"/>
      <c r="X102" s="109"/>
      <c r="Y102" s="109"/>
      <c r="Z102" s="109"/>
      <c r="AA102" s="109"/>
      <c r="AB102" s="109"/>
      <c r="AC102" s="109"/>
      <c r="AD102" s="109"/>
      <c r="AE102" s="109"/>
      <c r="AF102" s="112"/>
      <c r="AG102" s="92">
        <f t="shared" si="16"/>
        <v>0</v>
      </c>
      <c r="AH102" s="69" t="s">
        <v>152</v>
      </c>
      <c r="AI102" s="127">
        <f>AG102*2</f>
        <v>0</v>
      </c>
      <c r="AJ102" s="51"/>
      <c r="AK102" s="146" t="s">
        <v>169</v>
      </c>
      <c r="AL102" s="149" t="e">
        <f>ROUND((AG111)/AG99*100,0) &amp;"％"</f>
        <v>#DIV/0!</v>
      </c>
    </row>
    <row r="103" spans="1:48" ht="25" customHeight="1" thickBot="1">
      <c r="A103" s="70" t="s">
        <v>185</v>
      </c>
      <c r="B103" s="108"/>
      <c r="C103" s="109"/>
      <c r="D103" s="109"/>
      <c r="E103" s="109"/>
      <c r="F103" s="109"/>
      <c r="G103" s="109"/>
      <c r="H103" s="109"/>
      <c r="I103" s="109"/>
      <c r="J103" s="109"/>
      <c r="K103" s="110"/>
      <c r="L103" s="108"/>
      <c r="M103" s="109"/>
      <c r="N103" s="109"/>
      <c r="O103" s="109"/>
      <c r="P103" s="109"/>
      <c r="Q103" s="109"/>
      <c r="R103" s="109"/>
      <c r="S103" s="109"/>
      <c r="T103" s="109"/>
      <c r="U103" s="110"/>
      <c r="V103" s="111"/>
      <c r="W103" s="109"/>
      <c r="X103" s="109"/>
      <c r="Y103" s="109"/>
      <c r="Z103" s="109"/>
      <c r="AA103" s="109"/>
      <c r="AB103" s="109"/>
      <c r="AC103" s="109"/>
      <c r="AD103" s="109"/>
      <c r="AE103" s="109"/>
      <c r="AF103" s="112"/>
      <c r="AG103" s="92">
        <f t="shared" si="16"/>
        <v>0</v>
      </c>
      <c r="AH103" s="69" t="s">
        <v>144</v>
      </c>
      <c r="AI103" s="127">
        <f>AG103*3</f>
        <v>0</v>
      </c>
    </row>
    <row r="104" spans="1:48" ht="25" customHeight="1" thickBot="1">
      <c r="A104" s="68" t="s">
        <v>145</v>
      </c>
      <c r="B104" s="108"/>
      <c r="C104" s="109"/>
      <c r="D104" s="109"/>
      <c r="E104" s="109"/>
      <c r="F104" s="109"/>
      <c r="G104" s="109"/>
      <c r="H104" s="109"/>
      <c r="I104" s="109"/>
      <c r="J104" s="109"/>
      <c r="K104" s="110"/>
      <c r="L104" s="108"/>
      <c r="M104" s="109"/>
      <c r="N104" s="109"/>
      <c r="O104" s="109"/>
      <c r="P104" s="109"/>
      <c r="Q104" s="109"/>
      <c r="R104" s="109"/>
      <c r="S104" s="109"/>
      <c r="T104" s="109"/>
      <c r="U104" s="110"/>
      <c r="V104" s="111"/>
      <c r="W104" s="109"/>
      <c r="X104" s="109"/>
      <c r="Y104" s="109"/>
      <c r="Z104" s="109"/>
      <c r="AA104" s="109"/>
      <c r="AB104" s="109"/>
      <c r="AC104" s="109"/>
      <c r="AD104" s="109"/>
      <c r="AE104" s="109"/>
      <c r="AF104" s="112"/>
      <c r="AG104" s="92">
        <f t="shared" si="16"/>
        <v>0</v>
      </c>
      <c r="AH104" s="69" t="s">
        <v>144</v>
      </c>
      <c r="AI104" s="127">
        <f>AG104*3</f>
        <v>0</v>
      </c>
    </row>
    <row r="105" spans="1:48" ht="25" customHeight="1" thickBot="1">
      <c r="A105" s="73" t="s">
        <v>186</v>
      </c>
      <c r="B105" s="108"/>
      <c r="C105" s="109"/>
      <c r="D105" s="109"/>
      <c r="E105" s="109"/>
      <c r="F105" s="109"/>
      <c r="G105" s="109"/>
      <c r="H105" s="109"/>
      <c r="I105" s="109"/>
      <c r="J105" s="109"/>
      <c r="K105" s="110"/>
      <c r="L105" s="108"/>
      <c r="M105" s="109"/>
      <c r="N105" s="109"/>
      <c r="O105" s="109"/>
      <c r="P105" s="109"/>
      <c r="Q105" s="109"/>
      <c r="R105" s="109"/>
      <c r="S105" s="109"/>
      <c r="T105" s="109"/>
      <c r="U105" s="110"/>
      <c r="V105" s="111"/>
      <c r="W105" s="109"/>
      <c r="X105" s="109"/>
      <c r="Y105" s="109"/>
      <c r="Z105" s="109"/>
      <c r="AA105" s="109"/>
      <c r="AB105" s="109"/>
      <c r="AC105" s="109"/>
      <c r="AD105" s="109"/>
      <c r="AE105" s="109"/>
      <c r="AF105" s="112"/>
      <c r="AG105" s="93">
        <f t="shared" si="16"/>
        <v>0</v>
      </c>
      <c r="AH105" s="69" t="s">
        <v>146</v>
      </c>
      <c r="AI105" s="128">
        <f>AG105*4</f>
        <v>0</v>
      </c>
    </row>
    <row r="106" spans="1:48" ht="25" customHeight="1" thickBot="1">
      <c r="A106" s="74" t="s">
        <v>147</v>
      </c>
      <c r="B106" s="113"/>
      <c r="C106" s="114"/>
      <c r="D106" s="114"/>
      <c r="E106" s="114"/>
      <c r="F106" s="114"/>
      <c r="G106" s="114"/>
      <c r="H106" s="114"/>
      <c r="I106" s="114"/>
      <c r="J106" s="114"/>
      <c r="K106" s="115"/>
      <c r="L106" s="113"/>
      <c r="M106" s="114"/>
      <c r="N106" s="114"/>
      <c r="O106" s="114"/>
      <c r="P106" s="114"/>
      <c r="Q106" s="114"/>
      <c r="R106" s="114"/>
      <c r="S106" s="114"/>
      <c r="T106" s="114"/>
      <c r="U106" s="115"/>
      <c r="V106" s="116"/>
      <c r="W106" s="114"/>
      <c r="X106" s="114"/>
      <c r="Y106" s="114"/>
      <c r="Z106" s="114"/>
      <c r="AA106" s="114"/>
      <c r="AB106" s="114"/>
      <c r="AC106" s="114"/>
      <c r="AD106" s="114"/>
      <c r="AE106" s="114"/>
      <c r="AF106" s="117"/>
      <c r="AG106" s="93">
        <f t="shared" si="16"/>
        <v>0</v>
      </c>
      <c r="AH106" s="69" t="s">
        <v>146</v>
      </c>
      <c r="AI106" s="128">
        <f>AG106*4</f>
        <v>0</v>
      </c>
    </row>
    <row r="107" spans="1:48" ht="25" customHeight="1" thickBot="1">
      <c r="A107" s="73" t="s">
        <v>148</v>
      </c>
      <c r="B107" s="113"/>
      <c r="C107" s="114"/>
      <c r="D107" s="114"/>
      <c r="E107" s="114"/>
      <c r="F107" s="114"/>
      <c r="G107" s="114"/>
      <c r="H107" s="114"/>
      <c r="I107" s="114"/>
      <c r="J107" s="114"/>
      <c r="K107" s="115"/>
      <c r="L107" s="113"/>
      <c r="M107" s="114"/>
      <c r="N107" s="114"/>
      <c r="O107" s="114"/>
      <c r="P107" s="114"/>
      <c r="Q107" s="114"/>
      <c r="R107" s="114"/>
      <c r="S107" s="114"/>
      <c r="T107" s="114"/>
      <c r="U107" s="115"/>
      <c r="V107" s="116"/>
      <c r="W107" s="114"/>
      <c r="X107" s="114"/>
      <c r="Y107" s="114"/>
      <c r="Z107" s="114"/>
      <c r="AA107" s="114"/>
      <c r="AB107" s="114"/>
      <c r="AC107" s="114"/>
      <c r="AD107" s="114"/>
      <c r="AE107" s="114"/>
      <c r="AF107" s="117"/>
      <c r="AG107" s="93">
        <f t="shared" si="16"/>
        <v>0</v>
      </c>
      <c r="AH107" s="69" t="s">
        <v>149</v>
      </c>
      <c r="AI107" s="129">
        <f>AG107*5</f>
        <v>0</v>
      </c>
    </row>
    <row r="108" spans="1:48" ht="25" customHeight="1" thickBot="1">
      <c r="A108" s="63" t="s">
        <v>150</v>
      </c>
      <c r="B108" s="132"/>
      <c r="C108" s="133"/>
      <c r="D108" s="133"/>
      <c r="E108" s="133"/>
      <c r="F108" s="133"/>
      <c r="G108" s="133"/>
      <c r="H108" s="133"/>
      <c r="I108" s="133"/>
      <c r="J108" s="133"/>
      <c r="K108" s="134"/>
      <c r="L108" s="132"/>
      <c r="M108" s="133"/>
      <c r="N108" s="133"/>
      <c r="O108" s="133"/>
      <c r="P108" s="133"/>
      <c r="Q108" s="133"/>
      <c r="R108" s="133"/>
      <c r="S108" s="133"/>
      <c r="T108" s="133"/>
      <c r="U108" s="134"/>
      <c r="V108" s="135"/>
      <c r="W108" s="133"/>
      <c r="X108" s="133"/>
      <c r="Y108" s="133"/>
      <c r="Z108" s="133"/>
      <c r="AA108" s="133"/>
      <c r="AB108" s="133"/>
      <c r="AC108" s="133"/>
      <c r="AD108" s="133"/>
      <c r="AE108" s="133"/>
      <c r="AF108" s="136"/>
      <c r="AG108" s="130">
        <f t="shared" si="16"/>
        <v>0</v>
      </c>
      <c r="AH108" s="69" t="s">
        <v>151</v>
      </c>
      <c r="AI108" s="129">
        <f>AG108*6</f>
        <v>0</v>
      </c>
    </row>
    <row r="109" spans="1:48" ht="24.75" customHeight="1" thickBot="1">
      <c r="A109" s="77" t="s">
        <v>192</v>
      </c>
      <c r="B109" s="104"/>
      <c r="C109" s="105"/>
      <c r="D109" s="105"/>
      <c r="E109" s="105"/>
      <c r="F109" s="105"/>
      <c r="G109" s="105"/>
      <c r="H109" s="105"/>
      <c r="I109" s="105"/>
      <c r="J109" s="105"/>
      <c r="K109" s="106"/>
      <c r="L109" s="104"/>
      <c r="M109" s="105"/>
      <c r="N109" s="105"/>
      <c r="O109" s="105"/>
      <c r="P109" s="105"/>
      <c r="Q109" s="105"/>
      <c r="R109" s="105"/>
      <c r="S109" s="105"/>
      <c r="T109" s="105"/>
      <c r="U109" s="106"/>
      <c r="V109" s="107"/>
      <c r="W109" s="105"/>
      <c r="X109" s="105"/>
      <c r="Y109" s="105"/>
      <c r="Z109" s="105"/>
      <c r="AA109" s="105"/>
      <c r="AB109" s="105"/>
      <c r="AC109" s="105"/>
      <c r="AD109" s="105"/>
      <c r="AE109" s="105"/>
      <c r="AF109" s="123"/>
      <c r="AG109" s="95">
        <f t="shared" si="16"/>
        <v>0</v>
      </c>
      <c r="AH109" s="78"/>
      <c r="AI109" s="79"/>
    </row>
    <row r="110" spans="1:48" ht="25" customHeight="1" thickBot="1">
      <c r="A110" s="80" t="s">
        <v>191</v>
      </c>
      <c r="B110" s="87">
        <f t="shared" ref="B110:AG110" si="17">SUM(B101:B108)</f>
        <v>0</v>
      </c>
      <c r="C110" s="87">
        <f t="shared" si="17"/>
        <v>0</v>
      </c>
      <c r="D110" s="87">
        <f t="shared" si="17"/>
        <v>0</v>
      </c>
      <c r="E110" s="87">
        <f t="shared" si="17"/>
        <v>0</v>
      </c>
      <c r="F110" s="87">
        <f t="shared" si="17"/>
        <v>0</v>
      </c>
      <c r="G110" s="87">
        <f t="shared" si="17"/>
        <v>0</v>
      </c>
      <c r="H110" s="87">
        <f t="shared" si="17"/>
        <v>0</v>
      </c>
      <c r="I110" s="87">
        <f t="shared" si="17"/>
        <v>0</v>
      </c>
      <c r="J110" s="87">
        <f t="shared" si="17"/>
        <v>0</v>
      </c>
      <c r="K110" s="88">
        <f t="shared" si="17"/>
        <v>0</v>
      </c>
      <c r="L110" s="86">
        <f t="shared" si="17"/>
        <v>0</v>
      </c>
      <c r="M110" s="87">
        <f t="shared" si="17"/>
        <v>0</v>
      </c>
      <c r="N110" s="87">
        <f t="shared" si="17"/>
        <v>0</v>
      </c>
      <c r="O110" s="87">
        <f t="shared" si="17"/>
        <v>0</v>
      </c>
      <c r="P110" s="87">
        <f t="shared" si="17"/>
        <v>0</v>
      </c>
      <c r="Q110" s="87">
        <f t="shared" si="17"/>
        <v>0</v>
      </c>
      <c r="R110" s="87">
        <f t="shared" si="17"/>
        <v>0</v>
      </c>
      <c r="S110" s="87">
        <f t="shared" si="17"/>
        <v>0</v>
      </c>
      <c r="T110" s="87">
        <f t="shared" si="17"/>
        <v>0</v>
      </c>
      <c r="U110" s="88">
        <f t="shared" si="17"/>
        <v>0</v>
      </c>
      <c r="V110" s="89">
        <f t="shared" si="17"/>
        <v>0</v>
      </c>
      <c r="W110" s="87">
        <f t="shared" si="17"/>
        <v>0</v>
      </c>
      <c r="X110" s="87">
        <f t="shared" si="17"/>
        <v>0</v>
      </c>
      <c r="Y110" s="87">
        <f t="shared" si="17"/>
        <v>0</v>
      </c>
      <c r="Z110" s="87">
        <f t="shared" si="17"/>
        <v>0</v>
      </c>
      <c r="AA110" s="87">
        <f t="shared" si="17"/>
        <v>0</v>
      </c>
      <c r="AB110" s="87">
        <f t="shared" si="17"/>
        <v>0</v>
      </c>
      <c r="AC110" s="87">
        <f t="shared" si="17"/>
        <v>0</v>
      </c>
      <c r="AD110" s="87">
        <f t="shared" si="17"/>
        <v>0</v>
      </c>
      <c r="AE110" s="87">
        <f t="shared" si="17"/>
        <v>0</v>
      </c>
      <c r="AF110" s="96">
        <f t="shared" si="17"/>
        <v>0</v>
      </c>
      <c r="AG110" s="90">
        <f t="shared" si="17"/>
        <v>0</v>
      </c>
      <c r="AH110" s="78" t="s">
        <v>135</v>
      </c>
      <c r="AI110" s="128">
        <f>SUM(AI101:AI108)</f>
        <v>0</v>
      </c>
    </row>
    <row r="111" spans="1:48" s="53" customFormat="1" ht="24.5" thickBot="1">
      <c r="A111" s="147" t="s">
        <v>168</v>
      </c>
      <c r="B111" s="159"/>
      <c r="C111" s="160"/>
      <c r="D111" s="160"/>
      <c r="E111" s="160"/>
      <c r="F111" s="160"/>
      <c r="G111" s="160"/>
      <c r="H111" s="160"/>
      <c r="I111" s="160"/>
      <c r="J111" s="160"/>
      <c r="K111" s="161"/>
      <c r="L111" s="162"/>
      <c r="M111" s="160"/>
      <c r="N111" s="160"/>
      <c r="O111" s="160"/>
      <c r="P111" s="160"/>
      <c r="Q111" s="160"/>
      <c r="R111" s="160"/>
      <c r="S111" s="160"/>
      <c r="T111" s="160"/>
      <c r="U111" s="163"/>
      <c r="V111" s="159"/>
      <c r="W111" s="160"/>
      <c r="X111" s="160"/>
      <c r="Y111" s="160"/>
      <c r="Z111" s="160"/>
      <c r="AA111" s="160"/>
      <c r="AB111" s="160"/>
      <c r="AC111" s="160"/>
      <c r="AD111" s="160"/>
      <c r="AE111" s="160"/>
      <c r="AF111" s="161"/>
      <c r="AG111" s="148">
        <f>SUM(B111:AF111)</f>
        <v>0</v>
      </c>
      <c r="AH111" s="51"/>
      <c r="AI111" s="51"/>
      <c r="AM111" s="52"/>
      <c r="AN111" s="52"/>
      <c r="AO111" s="52"/>
      <c r="AP111" s="52"/>
      <c r="AQ111" s="52"/>
      <c r="AR111" s="52"/>
      <c r="AS111" s="52"/>
      <c r="AT111" s="52"/>
      <c r="AU111" s="52"/>
      <c r="AV111" s="52"/>
    </row>
    <row r="112" spans="1:48" ht="26.25" customHeight="1">
      <c r="A112" s="54" t="s">
        <v>195</v>
      </c>
      <c r="B112" s="279">
        <f>B94</f>
        <v>6</v>
      </c>
      <c r="C112" s="279"/>
      <c r="D112" s="55" t="s">
        <v>130</v>
      </c>
      <c r="E112" s="280">
        <v>10</v>
      </c>
      <c r="F112" s="280"/>
      <c r="G112" s="56" t="s">
        <v>131</v>
      </c>
      <c r="H112" s="57" t="s">
        <v>132</v>
      </c>
    </row>
    <row r="113" spans="1:53" ht="20.149999999999999" customHeight="1" thickBot="1">
      <c r="AJ113" s="22">
        <f>E112</f>
        <v>10</v>
      </c>
      <c r="AK113" s="22" t="s">
        <v>133</v>
      </c>
    </row>
    <row r="114" spans="1:53" ht="25" customHeight="1" thickBot="1">
      <c r="A114" s="58" t="s">
        <v>134</v>
      </c>
      <c r="B114" s="59">
        <v>1</v>
      </c>
      <c r="C114" s="60">
        <v>2</v>
      </c>
      <c r="D114" s="60">
        <v>3</v>
      </c>
      <c r="E114" s="60">
        <v>4</v>
      </c>
      <c r="F114" s="60">
        <v>5</v>
      </c>
      <c r="G114" s="60">
        <v>6</v>
      </c>
      <c r="H114" s="60">
        <v>7</v>
      </c>
      <c r="I114" s="60">
        <v>8</v>
      </c>
      <c r="J114" s="60">
        <v>9</v>
      </c>
      <c r="K114" s="61">
        <v>10</v>
      </c>
      <c r="L114" s="59">
        <v>11</v>
      </c>
      <c r="M114" s="60">
        <v>12</v>
      </c>
      <c r="N114" s="60">
        <v>13</v>
      </c>
      <c r="O114" s="60">
        <v>14</v>
      </c>
      <c r="P114" s="60">
        <v>15</v>
      </c>
      <c r="Q114" s="60">
        <v>16</v>
      </c>
      <c r="R114" s="60">
        <v>17</v>
      </c>
      <c r="S114" s="60">
        <v>18</v>
      </c>
      <c r="T114" s="60">
        <v>19</v>
      </c>
      <c r="U114" s="61">
        <v>20</v>
      </c>
      <c r="V114" s="59">
        <v>21</v>
      </c>
      <c r="W114" s="60">
        <v>22</v>
      </c>
      <c r="X114" s="60">
        <v>23</v>
      </c>
      <c r="Y114" s="60">
        <v>24</v>
      </c>
      <c r="Z114" s="60">
        <v>25</v>
      </c>
      <c r="AA114" s="60">
        <v>26</v>
      </c>
      <c r="AB114" s="60">
        <v>27</v>
      </c>
      <c r="AC114" s="60">
        <v>28</v>
      </c>
      <c r="AD114" s="60">
        <v>29</v>
      </c>
      <c r="AE114" s="60">
        <v>30</v>
      </c>
      <c r="AF114" s="61">
        <v>31</v>
      </c>
      <c r="AG114" s="285" t="s">
        <v>135</v>
      </c>
      <c r="AK114" s="62" t="s">
        <v>136</v>
      </c>
      <c r="AL114" s="124" t="e">
        <f>ROUNDUP(AG117/AG116,1)</f>
        <v>#DIV/0!</v>
      </c>
      <c r="AS114" s="36"/>
      <c r="AT114" s="36"/>
      <c r="BA114" s="36"/>
    </row>
    <row r="115" spans="1:53" ht="25" customHeight="1" thickBot="1">
      <c r="A115" s="63" t="s">
        <v>137</v>
      </c>
      <c r="B115" s="150" t="s">
        <v>118</v>
      </c>
      <c r="C115" s="150" t="s">
        <v>119</v>
      </c>
      <c r="D115" s="150" t="s">
        <v>120</v>
      </c>
      <c r="E115" s="150" t="s">
        <v>121</v>
      </c>
      <c r="F115" s="150" t="s">
        <v>122</v>
      </c>
      <c r="G115" s="150" t="s">
        <v>116</v>
      </c>
      <c r="H115" s="150" t="s">
        <v>117</v>
      </c>
      <c r="I115" s="150" t="s">
        <v>118</v>
      </c>
      <c r="J115" s="150" t="s">
        <v>119</v>
      </c>
      <c r="K115" s="150" t="s">
        <v>120</v>
      </c>
      <c r="L115" s="150" t="s">
        <v>121</v>
      </c>
      <c r="M115" s="150" t="s">
        <v>122</v>
      </c>
      <c r="N115" s="150" t="s">
        <v>116</v>
      </c>
      <c r="O115" s="150" t="s">
        <v>117</v>
      </c>
      <c r="P115" s="150" t="s">
        <v>118</v>
      </c>
      <c r="Q115" s="150" t="s">
        <v>119</v>
      </c>
      <c r="R115" s="150" t="s">
        <v>120</v>
      </c>
      <c r="S115" s="150" t="s">
        <v>121</v>
      </c>
      <c r="T115" s="150" t="s">
        <v>122</v>
      </c>
      <c r="U115" s="150" t="s">
        <v>116</v>
      </c>
      <c r="V115" s="150" t="s">
        <v>117</v>
      </c>
      <c r="W115" s="150" t="s">
        <v>118</v>
      </c>
      <c r="X115" s="150" t="s">
        <v>119</v>
      </c>
      <c r="Y115" s="150" t="s">
        <v>120</v>
      </c>
      <c r="Z115" s="150" t="s">
        <v>121</v>
      </c>
      <c r="AA115" s="150" t="s">
        <v>122</v>
      </c>
      <c r="AB115" s="150" t="s">
        <v>116</v>
      </c>
      <c r="AC115" s="150" t="s">
        <v>117</v>
      </c>
      <c r="AD115" s="150" t="s">
        <v>118</v>
      </c>
      <c r="AE115" s="150" t="s">
        <v>209</v>
      </c>
      <c r="AF115" s="150" t="s">
        <v>210</v>
      </c>
      <c r="AG115" s="286"/>
      <c r="AK115" s="283" t="s">
        <v>183</v>
      </c>
      <c r="AL115" s="287" t="e">
        <f>ROUND((AG119+AG121+AG123+AG125+AG126)/AG128*100,0) &amp;"％"</f>
        <v>#DIV/0!</v>
      </c>
    </row>
    <row r="116" spans="1:53" ht="25" customHeight="1" thickBot="1">
      <c r="A116" s="64" t="s">
        <v>138</v>
      </c>
      <c r="B116" s="97"/>
      <c r="C116" s="98"/>
      <c r="D116" s="98"/>
      <c r="E116" s="98"/>
      <c r="F116" s="98"/>
      <c r="G116" s="98"/>
      <c r="H116" s="98"/>
      <c r="I116" s="98"/>
      <c r="J116" s="98"/>
      <c r="K116" s="99"/>
      <c r="L116" s="97"/>
      <c r="M116" s="98"/>
      <c r="N116" s="98"/>
      <c r="O116" s="98"/>
      <c r="P116" s="98"/>
      <c r="Q116" s="98"/>
      <c r="R116" s="98"/>
      <c r="S116" s="98"/>
      <c r="T116" s="98"/>
      <c r="U116" s="99"/>
      <c r="V116" s="100"/>
      <c r="W116" s="98"/>
      <c r="X116" s="98"/>
      <c r="Y116" s="98"/>
      <c r="Z116" s="98"/>
      <c r="AA116" s="98"/>
      <c r="AB116" s="98"/>
      <c r="AC116" s="98"/>
      <c r="AD116" s="98"/>
      <c r="AE116" s="98"/>
      <c r="AF116" s="101"/>
      <c r="AG116" s="91">
        <f>COUNTIF(B116:AF116,"○")</f>
        <v>0</v>
      </c>
      <c r="AH116" s="65"/>
      <c r="AK116" s="284"/>
      <c r="AL116" s="288"/>
    </row>
    <row r="117" spans="1:53" ht="25" customHeight="1" thickBot="1">
      <c r="A117" s="64" t="s">
        <v>139</v>
      </c>
      <c r="B117" s="86">
        <f t="shared" ref="B117:AF117" si="18">SUM(B118:B126)</f>
        <v>0</v>
      </c>
      <c r="C117" s="87">
        <f t="shared" si="18"/>
        <v>0</v>
      </c>
      <c r="D117" s="87">
        <f t="shared" si="18"/>
        <v>0</v>
      </c>
      <c r="E117" s="87">
        <f t="shared" si="18"/>
        <v>0</v>
      </c>
      <c r="F117" s="87">
        <f t="shared" si="18"/>
        <v>0</v>
      </c>
      <c r="G117" s="87">
        <f t="shared" si="18"/>
        <v>0</v>
      </c>
      <c r="H117" s="87">
        <f t="shared" si="18"/>
        <v>0</v>
      </c>
      <c r="I117" s="87">
        <f t="shared" si="18"/>
        <v>0</v>
      </c>
      <c r="J117" s="87">
        <f t="shared" si="18"/>
        <v>0</v>
      </c>
      <c r="K117" s="88">
        <f t="shared" si="18"/>
        <v>0</v>
      </c>
      <c r="L117" s="86">
        <f t="shared" si="18"/>
        <v>0</v>
      </c>
      <c r="M117" s="87">
        <f t="shared" si="18"/>
        <v>0</v>
      </c>
      <c r="N117" s="87">
        <f t="shared" si="18"/>
        <v>0</v>
      </c>
      <c r="O117" s="87">
        <f t="shared" si="18"/>
        <v>0</v>
      </c>
      <c r="P117" s="87">
        <f t="shared" si="18"/>
        <v>0</v>
      </c>
      <c r="Q117" s="87">
        <f t="shared" si="18"/>
        <v>0</v>
      </c>
      <c r="R117" s="87">
        <f t="shared" si="18"/>
        <v>0</v>
      </c>
      <c r="S117" s="87">
        <f t="shared" si="18"/>
        <v>0</v>
      </c>
      <c r="T117" s="87">
        <f t="shared" si="18"/>
        <v>0</v>
      </c>
      <c r="U117" s="88">
        <f t="shared" si="18"/>
        <v>0</v>
      </c>
      <c r="V117" s="89">
        <f t="shared" si="18"/>
        <v>0</v>
      </c>
      <c r="W117" s="87">
        <f t="shared" si="18"/>
        <v>0</v>
      </c>
      <c r="X117" s="87">
        <f t="shared" si="18"/>
        <v>0</v>
      </c>
      <c r="Y117" s="87">
        <f t="shared" si="18"/>
        <v>0</v>
      </c>
      <c r="Z117" s="87">
        <f t="shared" si="18"/>
        <v>0</v>
      </c>
      <c r="AA117" s="87">
        <f t="shared" si="18"/>
        <v>0</v>
      </c>
      <c r="AB117" s="87">
        <f t="shared" si="18"/>
        <v>0</v>
      </c>
      <c r="AC117" s="87">
        <f t="shared" si="18"/>
        <v>0</v>
      </c>
      <c r="AD117" s="87">
        <f t="shared" si="18"/>
        <v>0</v>
      </c>
      <c r="AE117" s="87">
        <f t="shared" si="18"/>
        <v>0</v>
      </c>
      <c r="AF117" s="87">
        <f t="shared" si="18"/>
        <v>0</v>
      </c>
      <c r="AG117" s="90">
        <f>SUM(B117:AF117)</f>
        <v>0</v>
      </c>
      <c r="AH117" s="66"/>
      <c r="AI117" s="274" t="s">
        <v>188</v>
      </c>
      <c r="AK117" s="62" t="s">
        <v>189</v>
      </c>
      <c r="AL117" s="125" t="e">
        <f>ROUND(SUM(AI119:AI126)/AG128,1)</f>
        <v>#DIV/0!</v>
      </c>
    </row>
    <row r="118" spans="1:53" ht="25" customHeight="1" thickBot="1">
      <c r="A118" s="64" t="s">
        <v>140</v>
      </c>
      <c r="B118" s="102"/>
      <c r="C118" s="101"/>
      <c r="D118" s="101"/>
      <c r="E118" s="101"/>
      <c r="F118" s="101"/>
      <c r="G118" s="101"/>
      <c r="H118" s="101"/>
      <c r="I118" s="101"/>
      <c r="J118" s="101"/>
      <c r="K118" s="99"/>
      <c r="L118" s="102"/>
      <c r="M118" s="101"/>
      <c r="N118" s="101"/>
      <c r="O118" s="101"/>
      <c r="P118" s="101"/>
      <c r="Q118" s="101"/>
      <c r="R118" s="101"/>
      <c r="S118" s="101"/>
      <c r="T118" s="101"/>
      <c r="U118" s="99"/>
      <c r="V118" s="103"/>
      <c r="W118" s="101"/>
      <c r="X118" s="101"/>
      <c r="Y118" s="101"/>
      <c r="Z118" s="101"/>
      <c r="AA118" s="101"/>
      <c r="AB118" s="101"/>
      <c r="AC118" s="101"/>
      <c r="AD118" s="101"/>
      <c r="AE118" s="101"/>
      <c r="AF118" s="101"/>
      <c r="AG118" s="90">
        <f>SUM(B118:AF118)</f>
        <v>0</v>
      </c>
      <c r="AI118" s="289"/>
      <c r="AK118" s="67" t="s">
        <v>123</v>
      </c>
      <c r="AL118" s="158"/>
    </row>
    <row r="119" spans="1:53" ht="25" customHeight="1" thickBot="1">
      <c r="A119" s="68" t="s">
        <v>184</v>
      </c>
      <c r="B119" s="104"/>
      <c r="C119" s="105"/>
      <c r="D119" s="105"/>
      <c r="E119" s="105"/>
      <c r="F119" s="105"/>
      <c r="G119" s="105"/>
      <c r="H119" s="105"/>
      <c r="I119" s="105"/>
      <c r="J119" s="105"/>
      <c r="K119" s="106"/>
      <c r="L119" s="104"/>
      <c r="M119" s="105"/>
      <c r="N119" s="105"/>
      <c r="O119" s="105"/>
      <c r="P119" s="105"/>
      <c r="Q119" s="105"/>
      <c r="R119" s="105"/>
      <c r="S119" s="105"/>
      <c r="T119" s="105"/>
      <c r="U119" s="106"/>
      <c r="V119" s="107"/>
      <c r="W119" s="105"/>
      <c r="X119" s="105"/>
      <c r="Y119" s="105"/>
      <c r="Z119" s="105"/>
      <c r="AA119" s="105"/>
      <c r="AB119" s="105"/>
      <c r="AC119" s="105"/>
      <c r="AD119" s="105"/>
      <c r="AE119" s="105"/>
      <c r="AF119" s="105"/>
      <c r="AG119" s="92">
        <f t="shared" ref="AG119:AG127" si="19">SUM(B119:AF119)</f>
        <v>0</v>
      </c>
      <c r="AH119" s="69" t="s">
        <v>153</v>
      </c>
      <c r="AI119" s="127">
        <f>AG119*2</f>
        <v>0</v>
      </c>
      <c r="AK119" s="67" t="s">
        <v>124</v>
      </c>
      <c r="AL119" s="126" t="e">
        <f>AL114/AE2</f>
        <v>#DIV/0!</v>
      </c>
    </row>
    <row r="120" spans="1:53" ht="25" customHeight="1" thickBot="1">
      <c r="A120" s="68" t="s">
        <v>142</v>
      </c>
      <c r="B120" s="108"/>
      <c r="C120" s="109"/>
      <c r="D120" s="109"/>
      <c r="E120" s="109"/>
      <c r="F120" s="109"/>
      <c r="G120" s="109"/>
      <c r="H120" s="109"/>
      <c r="I120" s="109"/>
      <c r="J120" s="109"/>
      <c r="K120" s="110"/>
      <c r="L120" s="108"/>
      <c r="M120" s="109"/>
      <c r="N120" s="109"/>
      <c r="O120" s="109"/>
      <c r="P120" s="109"/>
      <c r="Q120" s="109"/>
      <c r="R120" s="109"/>
      <c r="S120" s="109"/>
      <c r="T120" s="109"/>
      <c r="U120" s="110"/>
      <c r="V120" s="111"/>
      <c r="W120" s="109"/>
      <c r="X120" s="109"/>
      <c r="Y120" s="109"/>
      <c r="Z120" s="109"/>
      <c r="AA120" s="109"/>
      <c r="AB120" s="109"/>
      <c r="AC120" s="109"/>
      <c r="AD120" s="109"/>
      <c r="AE120" s="109"/>
      <c r="AF120" s="112"/>
      <c r="AG120" s="92">
        <f t="shared" si="19"/>
        <v>0</v>
      </c>
      <c r="AH120" s="69" t="s">
        <v>152</v>
      </c>
      <c r="AI120" s="127">
        <f>AG120*2</f>
        <v>0</v>
      </c>
      <c r="AJ120" s="51"/>
      <c r="AK120" s="146" t="s">
        <v>169</v>
      </c>
      <c r="AL120" s="149" t="e">
        <f>ROUND((AG129)/AG117*100,0) &amp;"％"</f>
        <v>#DIV/0!</v>
      </c>
    </row>
    <row r="121" spans="1:53" ht="25" customHeight="1" thickBot="1">
      <c r="A121" s="70" t="s">
        <v>185</v>
      </c>
      <c r="B121" s="108"/>
      <c r="C121" s="109"/>
      <c r="D121" s="109"/>
      <c r="E121" s="109"/>
      <c r="F121" s="109"/>
      <c r="G121" s="109"/>
      <c r="H121" s="109"/>
      <c r="I121" s="109"/>
      <c r="J121" s="109"/>
      <c r="K121" s="110"/>
      <c r="L121" s="108"/>
      <c r="M121" s="109"/>
      <c r="N121" s="109"/>
      <c r="O121" s="109"/>
      <c r="P121" s="109"/>
      <c r="Q121" s="109"/>
      <c r="R121" s="109"/>
      <c r="S121" s="109"/>
      <c r="T121" s="109"/>
      <c r="U121" s="110"/>
      <c r="V121" s="111"/>
      <c r="W121" s="109"/>
      <c r="X121" s="109"/>
      <c r="Y121" s="109"/>
      <c r="Z121" s="109"/>
      <c r="AA121" s="109"/>
      <c r="AB121" s="109"/>
      <c r="AC121" s="109"/>
      <c r="AD121" s="109"/>
      <c r="AE121" s="109"/>
      <c r="AF121" s="112"/>
      <c r="AG121" s="92">
        <f t="shared" si="19"/>
        <v>0</v>
      </c>
      <c r="AH121" s="69" t="s">
        <v>144</v>
      </c>
      <c r="AI121" s="127">
        <f>AG121*3</f>
        <v>0</v>
      </c>
    </row>
    <row r="122" spans="1:53" ht="25" customHeight="1" thickBot="1">
      <c r="A122" s="68" t="s">
        <v>145</v>
      </c>
      <c r="B122" s="108"/>
      <c r="C122" s="109"/>
      <c r="D122" s="109"/>
      <c r="E122" s="109"/>
      <c r="F122" s="109"/>
      <c r="G122" s="109"/>
      <c r="H122" s="109"/>
      <c r="I122" s="109"/>
      <c r="J122" s="109"/>
      <c r="K122" s="110"/>
      <c r="L122" s="108"/>
      <c r="M122" s="109"/>
      <c r="N122" s="109"/>
      <c r="O122" s="109"/>
      <c r="P122" s="109"/>
      <c r="Q122" s="109"/>
      <c r="R122" s="109"/>
      <c r="S122" s="109"/>
      <c r="T122" s="109"/>
      <c r="U122" s="110"/>
      <c r="V122" s="111"/>
      <c r="W122" s="109"/>
      <c r="X122" s="109"/>
      <c r="Y122" s="109"/>
      <c r="Z122" s="109"/>
      <c r="AA122" s="109"/>
      <c r="AB122" s="109"/>
      <c r="AC122" s="109"/>
      <c r="AD122" s="109"/>
      <c r="AE122" s="109"/>
      <c r="AF122" s="112"/>
      <c r="AG122" s="92">
        <f t="shared" si="19"/>
        <v>0</v>
      </c>
      <c r="AH122" s="69" t="s">
        <v>144</v>
      </c>
      <c r="AI122" s="127">
        <f>AG122*3</f>
        <v>0</v>
      </c>
    </row>
    <row r="123" spans="1:53" ht="25" customHeight="1" thickBot="1">
      <c r="A123" s="73" t="s">
        <v>186</v>
      </c>
      <c r="B123" s="108"/>
      <c r="C123" s="109"/>
      <c r="D123" s="109"/>
      <c r="E123" s="109"/>
      <c r="F123" s="109"/>
      <c r="G123" s="109"/>
      <c r="H123" s="109"/>
      <c r="I123" s="109"/>
      <c r="J123" s="109"/>
      <c r="K123" s="110"/>
      <c r="L123" s="108"/>
      <c r="M123" s="109"/>
      <c r="N123" s="109"/>
      <c r="O123" s="109"/>
      <c r="P123" s="109"/>
      <c r="Q123" s="109"/>
      <c r="R123" s="109"/>
      <c r="S123" s="109"/>
      <c r="T123" s="109"/>
      <c r="U123" s="110"/>
      <c r="V123" s="111"/>
      <c r="W123" s="109"/>
      <c r="X123" s="109"/>
      <c r="Y123" s="109"/>
      <c r="Z123" s="109"/>
      <c r="AA123" s="109"/>
      <c r="AB123" s="109"/>
      <c r="AC123" s="109"/>
      <c r="AD123" s="109"/>
      <c r="AE123" s="109"/>
      <c r="AF123" s="112"/>
      <c r="AG123" s="93">
        <f t="shared" si="19"/>
        <v>0</v>
      </c>
      <c r="AH123" s="69" t="s">
        <v>146</v>
      </c>
      <c r="AI123" s="128">
        <f>AG123*4</f>
        <v>0</v>
      </c>
    </row>
    <row r="124" spans="1:53" ht="25" customHeight="1" thickBot="1">
      <c r="A124" s="74" t="s">
        <v>147</v>
      </c>
      <c r="B124" s="113"/>
      <c r="C124" s="114"/>
      <c r="D124" s="114"/>
      <c r="E124" s="114"/>
      <c r="F124" s="114"/>
      <c r="G124" s="114"/>
      <c r="H124" s="114"/>
      <c r="I124" s="114"/>
      <c r="J124" s="114"/>
      <c r="K124" s="115"/>
      <c r="L124" s="113"/>
      <c r="M124" s="114"/>
      <c r="N124" s="114"/>
      <c r="O124" s="114"/>
      <c r="P124" s="114"/>
      <c r="Q124" s="114"/>
      <c r="R124" s="114"/>
      <c r="S124" s="114"/>
      <c r="T124" s="114"/>
      <c r="U124" s="115"/>
      <c r="V124" s="116"/>
      <c r="W124" s="114"/>
      <c r="X124" s="114"/>
      <c r="Y124" s="114"/>
      <c r="Z124" s="114"/>
      <c r="AA124" s="114"/>
      <c r="AB124" s="114"/>
      <c r="AC124" s="114"/>
      <c r="AD124" s="114"/>
      <c r="AE124" s="114"/>
      <c r="AF124" s="117"/>
      <c r="AG124" s="93">
        <f t="shared" si="19"/>
        <v>0</v>
      </c>
      <c r="AH124" s="69" t="s">
        <v>146</v>
      </c>
      <c r="AI124" s="128">
        <f>AG124*4</f>
        <v>0</v>
      </c>
    </row>
    <row r="125" spans="1:53" ht="25" customHeight="1" thickBot="1">
      <c r="A125" s="73" t="s">
        <v>148</v>
      </c>
      <c r="B125" s="113"/>
      <c r="C125" s="114"/>
      <c r="D125" s="114"/>
      <c r="E125" s="114"/>
      <c r="F125" s="114"/>
      <c r="G125" s="114"/>
      <c r="H125" s="114"/>
      <c r="I125" s="114"/>
      <c r="J125" s="114"/>
      <c r="K125" s="115"/>
      <c r="L125" s="113"/>
      <c r="M125" s="114"/>
      <c r="N125" s="114"/>
      <c r="O125" s="114"/>
      <c r="P125" s="114"/>
      <c r="Q125" s="114"/>
      <c r="R125" s="114"/>
      <c r="S125" s="114"/>
      <c r="T125" s="114"/>
      <c r="U125" s="115"/>
      <c r="V125" s="116"/>
      <c r="W125" s="114"/>
      <c r="X125" s="114"/>
      <c r="Y125" s="114"/>
      <c r="Z125" s="114"/>
      <c r="AA125" s="114"/>
      <c r="AB125" s="114"/>
      <c r="AC125" s="114"/>
      <c r="AD125" s="114"/>
      <c r="AE125" s="114"/>
      <c r="AF125" s="117"/>
      <c r="AG125" s="93">
        <f t="shared" si="19"/>
        <v>0</v>
      </c>
      <c r="AH125" s="69" t="s">
        <v>149</v>
      </c>
      <c r="AI125" s="129">
        <f>AG125*5</f>
        <v>0</v>
      </c>
    </row>
    <row r="126" spans="1:53" ht="25" customHeight="1" thickBot="1">
      <c r="A126" s="63" t="s">
        <v>150</v>
      </c>
      <c r="B126" s="132"/>
      <c r="C126" s="133"/>
      <c r="D126" s="133"/>
      <c r="E126" s="133"/>
      <c r="F126" s="133"/>
      <c r="G126" s="133"/>
      <c r="H126" s="133"/>
      <c r="I126" s="133"/>
      <c r="J126" s="133"/>
      <c r="K126" s="134"/>
      <c r="L126" s="132"/>
      <c r="M126" s="133"/>
      <c r="N126" s="133"/>
      <c r="O126" s="133"/>
      <c r="P126" s="133"/>
      <c r="Q126" s="133"/>
      <c r="R126" s="133"/>
      <c r="S126" s="133"/>
      <c r="T126" s="133"/>
      <c r="U126" s="134"/>
      <c r="V126" s="135"/>
      <c r="W126" s="133"/>
      <c r="X126" s="133"/>
      <c r="Y126" s="133"/>
      <c r="Z126" s="133"/>
      <c r="AA126" s="133"/>
      <c r="AB126" s="133"/>
      <c r="AC126" s="133"/>
      <c r="AD126" s="133"/>
      <c r="AE126" s="133"/>
      <c r="AF126" s="136"/>
      <c r="AG126" s="130">
        <f t="shared" si="19"/>
        <v>0</v>
      </c>
      <c r="AH126" s="69" t="s">
        <v>151</v>
      </c>
      <c r="AI126" s="129">
        <f>AG126*6</f>
        <v>0</v>
      </c>
    </row>
    <row r="127" spans="1:53" ht="24.75" customHeight="1" thickBot="1">
      <c r="A127" s="77" t="s">
        <v>192</v>
      </c>
      <c r="B127" s="107"/>
      <c r="C127" s="105"/>
      <c r="D127" s="105"/>
      <c r="E127" s="105"/>
      <c r="F127" s="105"/>
      <c r="G127" s="105"/>
      <c r="H127" s="105"/>
      <c r="I127" s="105"/>
      <c r="J127" s="105"/>
      <c r="K127" s="106"/>
      <c r="L127" s="104"/>
      <c r="M127" s="105"/>
      <c r="N127" s="105"/>
      <c r="O127" s="105"/>
      <c r="P127" s="105"/>
      <c r="Q127" s="105"/>
      <c r="R127" s="105"/>
      <c r="S127" s="105"/>
      <c r="T127" s="105"/>
      <c r="U127" s="106"/>
      <c r="V127" s="107"/>
      <c r="W127" s="105"/>
      <c r="X127" s="105"/>
      <c r="Y127" s="105"/>
      <c r="Z127" s="105"/>
      <c r="AA127" s="105"/>
      <c r="AB127" s="105"/>
      <c r="AC127" s="105"/>
      <c r="AD127" s="105"/>
      <c r="AE127" s="105"/>
      <c r="AF127" s="123"/>
      <c r="AG127" s="95">
        <f t="shared" si="19"/>
        <v>0</v>
      </c>
      <c r="AH127" s="78"/>
      <c r="AI127" s="79"/>
    </row>
    <row r="128" spans="1:53" ht="25" customHeight="1" thickBot="1">
      <c r="A128" s="80" t="s">
        <v>191</v>
      </c>
      <c r="B128" s="89">
        <f t="shared" ref="B128:AG128" si="20">SUM(B119:B126)</f>
        <v>0</v>
      </c>
      <c r="C128" s="87">
        <f t="shared" si="20"/>
        <v>0</v>
      </c>
      <c r="D128" s="87">
        <f t="shared" si="20"/>
        <v>0</v>
      </c>
      <c r="E128" s="87">
        <f t="shared" si="20"/>
        <v>0</v>
      </c>
      <c r="F128" s="87">
        <f t="shared" si="20"/>
        <v>0</v>
      </c>
      <c r="G128" s="87">
        <f t="shared" si="20"/>
        <v>0</v>
      </c>
      <c r="H128" s="87">
        <f t="shared" si="20"/>
        <v>0</v>
      </c>
      <c r="I128" s="87">
        <f t="shared" si="20"/>
        <v>0</v>
      </c>
      <c r="J128" s="87">
        <f t="shared" si="20"/>
        <v>0</v>
      </c>
      <c r="K128" s="88">
        <f t="shared" si="20"/>
        <v>0</v>
      </c>
      <c r="L128" s="86">
        <f t="shared" si="20"/>
        <v>0</v>
      </c>
      <c r="M128" s="87">
        <f t="shared" si="20"/>
        <v>0</v>
      </c>
      <c r="N128" s="87">
        <f t="shared" si="20"/>
        <v>0</v>
      </c>
      <c r="O128" s="87">
        <f t="shared" si="20"/>
        <v>0</v>
      </c>
      <c r="P128" s="87">
        <f t="shared" si="20"/>
        <v>0</v>
      </c>
      <c r="Q128" s="87">
        <f t="shared" si="20"/>
        <v>0</v>
      </c>
      <c r="R128" s="87">
        <f t="shared" si="20"/>
        <v>0</v>
      </c>
      <c r="S128" s="87">
        <f t="shared" si="20"/>
        <v>0</v>
      </c>
      <c r="T128" s="87">
        <f t="shared" si="20"/>
        <v>0</v>
      </c>
      <c r="U128" s="88">
        <f t="shared" si="20"/>
        <v>0</v>
      </c>
      <c r="V128" s="89">
        <f t="shared" si="20"/>
        <v>0</v>
      </c>
      <c r="W128" s="87">
        <f t="shared" si="20"/>
        <v>0</v>
      </c>
      <c r="X128" s="87">
        <f t="shared" si="20"/>
        <v>0</v>
      </c>
      <c r="Y128" s="87">
        <f t="shared" si="20"/>
        <v>0</v>
      </c>
      <c r="Z128" s="87">
        <f t="shared" si="20"/>
        <v>0</v>
      </c>
      <c r="AA128" s="87">
        <f t="shared" si="20"/>
        <v>0</v>
      </c>
      <c r="AB128" s="87">
        <f t="shared" si="20"/>
        <v>0</v>
      </c>
      <c r="AC128" s="87">
        <f t="shared" si="20"/>
        <v>0</v>
      </c>
      <c r="AD128" s="87">
        <f t="shared" si="20"/>
        <v>0</v>
      </c>
      <c r="AE128" s="87">
        <f t="shared" si="20"/>
        <v>0</v>
      </c>
      <c r="AF128" s="96">
        <f t="shared" si="20"/>
        <v>0</v>
      </c>
      <c r="AG128" s="90">
        <f t="shared" si="20"/>
        <v>0</v>
      </c>
      <c r="AH128" s="78" t="s">
        <v>135</v>
      </c>
      <c r="AI128" s="128">
        <f>SUM(AI119:AI126)</f>
        <v>0</v>
      </c>
    </row>
    <row r="129" spans="1:53" s="53" customFormat="1" ht="24.5" thickBot="1">
      <c r="A129" s="147" t="s">
        <v>168</v>
      </c>
      <c r="B129" s="159"/>
      <c r="C129" s="160"/>
      <c r="D129" s="160"/>
      <c r="E129" s="160"/>
      <c r="F129" s="160"/>
      <c r="G129" s="160"/>
      <c r="H129" s="160"/>
      <c r="I129" s="160"/>
      <c r="J129" s="160"/>
      <c r="K129" s="161"/>
      <c r="L129" s="162"/>
      <c r="M129" s="160"/>
      <c r="N129" s="160"/>
      <c r="O129" s="160"/>
      <c r="P129" s="160"/>
      <c r="Q129" s="160"/>
      <c r="R129" s="160"/>
      <c r="S129" s="160"/>
      <c r="T129" s="160"/>
      <c r="U129" s="163"/>
      <c r="V129" s="159"/>
      <c r="W129" s="160"/>
      <c r="X129" s="160"/>
      <c r="Y129" s="160"/>
      <c r="Z129" s="160"/>
      <c r="AA129" s="160"/>
      <c r="AB129" s="160"/>
      <c r="AC129" s="160"/>
      <c r="AD129" s="160"/>
      <c r="AE129" s="160"/>
      <c r="AF129" s="161"/>
      <c r="AG129" s="148">
        <f>SUM(B129:AF129)</f>
        <v>0</v>
      </c>
      <c r="AH129" s="51"/>
      <c r="AI129" s="51"/>
      <c r="AM129" s="52"/>
      <c r="AN129" s="52"/>
      <c r="AO129" s="52"/>
      <c r="AP129" s="52"/>
      <c r="AQ129" s="52"/>
      <c r="AR129" s="52"/>
      <c r="AS129" s="52"/>
      <c r="AT129" s="52"/>
      <c r="AU129" s="52"/>
      <c r="AV129" s="52"/>
    </row>
    <row r="130" spans="1:53" ht="26.25" customHeight="1">
      <c r="A130" s="54" t="s">
        <v>195</v>
      </c>
      <c r="B130" s="279">
        <f>B112</f>
        <v>6</v>
      </c>
      <c r="C130" s="279"/>
      <c r="D130" s="55" t="s">
        <v>130</v>
      </c>
      <c r="E130" s="280">
        <v>11</v>
      </c>
      <c r="F130" s="280"/>
      <c r="G130" s="56" t="s">
        <v>131</v>
      </c>
      <c r="H130" s="57" t="s">
        <v>132</v>
      </c>
    </row>
    <row r="131" spans="1:53" ht="20.149999999999999" customHeight="1" thickBot="1">
      <c r="AJ131" s="22">
        <f>E130</f>
        <v>11</v>
      </c>
      <c r="AK131" s="22" t="s">
        <v>133</v>
      </c>
    </row>
    <row r="132" spans="1:53" ht="25" customHeight="1" thickBot="1">
      <c r="A132" s="58" t="s">
        <v>134</v>
      </c>
      <c r="B132" s="59">
        <v>1</v>
      </c>
      <c r="C132" s="60">
        <v>2</v>
      </c>
      <c r="D132" s="60">
        <v>3</v>
      </c>
      <c r="E132" s="60">
        <v>4</v>
      </c>
      <c r="F132" s="60">
        <v>5</v>
      </c>
      <c r="G132" s="60">
        <v>6</v>
      </c>
      <c r="H132" s="60">
        <v>7</v>
      </c>
      <c r="I132" s="60">
        <v>8</v>
      </c>
      <c r="J132" s="60">
        <v>9</v>
      </c>
      <c r="K132" s="61">
        <v>10</v>
      </c>
      <c r="L132" s="59">
        <v>11</v>
      </c>
      <c r="M132" s="60">
        <v>12</v>
      </c>
      <c r="N132" s="60">
        <v>13</v>
      </c>
      <c r="O132" s="60">
        <v>14</v>
      </c>
      <c r="P132" s="60">
        <v>15</v>
      </c>
      <c r="Q132" s="60">
        <v>16</v>
      </c>
      <c r="R132" s="60">
        <v>17</v>
      </c>
      <c r="S132" s="60">
        <v>18</v>
      </c>
      <c r="T132" s="60">
        <v>19</v>
      </c>
      <c r="U132" s="61">
        <v>20</v>
      </c>
      <c r="V132" s="59">
        <v>21</v>
      </c>
      <c r="W132" s="60">
        <v>22</v>
      </c>
      <c r="X132" s="60">
        <v>23</v>
      </c>
      <c r="Y132" s="60">
        <v>24</v>
      </c>
      <c r="Z132" s="60">
        <v>25</v>
      </c>
      <c r="AA132" s="60">
        <v>26</v>
      </c>
      <c r="AB132" s="60">
        <v>27</v>
      </c>
      <c r="AC132" s="60">
        <v>28</v>
      </c>
      <c r="AD132" s="60">
        <v>29</v>
      </c>
      <c r="AE132" s="60">
        <v>30</v>
      </c>
      <c r="AF132" s="61"/>
      <c r="AG132" s="285" t="s">
        <v>135</v>
      </c>
      <c r="AK132" s="62" t="s">
        <v>136</v>
      </c>
      <c r="AL132" s="124" t="e">
        <f>ROUNDUP(AG135/AG134,1)</f>
        <v>#DIV/0!</v>
      </c>
      <c r="AS132" s="36"/>
      <c r="AT132" s="36"/>
      <c r="BA132" s="36"/>
    </row>
    <row r="133" spans="1:53" ht="25" customHeight="1" thickBot="1">
      <c r="A133" s="63" t="s">
        <v>137</v>
      </c>
      <c r="B133" s="150" t="s">
        <v>121</v>
      </c>
      <c r="C133" s="150" t="s">
        <v>122</v>
      </c>
      <c r="D133" s="150" t="s">
        <v>116</v>
      </c>
      <c r="E133" s="150" t="s">
        <v>117</v>
      </c>
      <c r="F133" s="150" t="s">
        <v>118</v>
      </c>
      <c r="G133" s="150" t="s">
        <v>119</v>
      </c>
      <c r="H133" s="150" t="s">
        <v>120</v>
      </c>
      <c r="I133" s="150" t="s">
        <v>121</v>
      </c>
      <c r="J133" s="150" t="s">
        <v>122</v>
      </c>
      <c r="K133" s="150" t="s">
        <v>116</v>
      </c>
      <c r="L133" s="150" t="s">
        <v>117</v>
      </c>
      <c r="M133" s="150" t="s">
        <v>118</v>
      </c>
      <c r="N133" s="150" t="s">
        <v>119</v>
      </c>
      <c r="O133" s="150" t="s">
        <v>120</v>
      </c>
      <c r="P133" s="150" t="s">
        <v>121</v>
      </c>
      <c r="Q133" s="150" t="s">
        <v>122</v>
      </c>
      <c r="R133" s="150" t="s">
        <v>116</v>
      </c>
      <c r="S133" s="150" t="s">
        <v>117</v>
      </c>
      <c r="T133" s="150" t="s">
        <v>118</v>
      </c>
      <c r="U133" s="150" t="s">
        <v>119</v>
      </c>
      <c r="V133" s="150" t="s">
        <v>120</v>
      </c>
      <c r="W133" s="150" t="s">
        <v>121</v>
      </c>
      <c r="X133" s="150" t="s">
        <v>122</v>
      </c>
      <c r="Y133" s="150" t="s">
        <v>116</v>
      </c>
      <c r="Z133" s="150" t="s">
        <v>117</v>
      </c>
      <c r="AA133" s="150" t="s">
        <v>118</v>
      </c>
      <c r="AB133" s="150" t="s">
        <v>119</v>
      </c>
      <c r="AC133" s="150" t="s">
        <v>120</v>
      </c>
      <c r="AD133" s="150" t="s">
        <v>211</v>
      </c>
      <c r="AE133" s="150" t="s">
        <v>203</v>
      </c>
      <c r="AF133" s="151"/>
      <c r="AG133" s="286"/>
      <c r="AK133" s="283" t="s">
        <v>183</v>
      </c>
      <c r="AL133" s="287" t="e">
        <f>ROUND((AG137+AG139+AG141+AG143+AG144)/AG146*100,0) &amp;"％"</f>
        <v>#DIV/0!</v>
      </c>
    </row>
    <row r="134" spans="1:53" ht="25" customHeight="1" thickBot="1">
      <c r="A134" s="64" t="s">
        <v>138</v>
      </c>
      <c r="B134" s="97"/>
      <c r="C134" s="98"/>
      <c r="D134" s="98"/>
      <c r="E134" s="98"/>
      <c r="F134" s="98"/>
      <c r="G134" s="98"/>
      <c r="H134" s="98"/>
      <c r="I134" s="98"/>
      <c r="J134" s="98"/>
      <c r="K134" s="99"/>
      <c r="L134" s="97"/>
      <c r="M134" s="98"/>
      <c r="N134" s="98"/>
      <c r="O134" s="98"/>
      <c r="P134" s="98"/>
      <c r="Q134" s="98"/>
      <c r="R134" s="98"/>
      <c r="S134" s="98"/>
      <c r="T134" s="98"/>
      <c r="U134" s="99"/>
      <c r="V134" s="100"/>
      <c r="W134" s="98"/>
      <c r="X134" s="98"/>
      <c r="Y134" s="98"/>
      <c r="Z134" s="98"/>
      <c r="AA134" s="98"/>
      <c r="AB134" s="98"/>
      <c r="AC134" s="98"/>
      <c r="AD134" s="98"/>
      <c r="AE134" s="98"/>
      <c r="AF134" s="101"/>
      <c r="AG134" s="91">
        <f>COUNTIF(B134:AF134,"○")</f>
        <v>0</v>
      </c>
      <c r="AH134" s="65"/>
      <c r="AK134" s="284"/>
      <c r="AL134" s="288"/>
    </row>
    <row r="135" spans="1:53" ht="25" customHeight="1" thickBot="1">
      <c r="A135" s="64" t="s">
        <v>139</v>
      </c>
      <c r="B135" s="86">
        <f t="shared" ref="B135:AF135" si="21">SUM(B136:B144)</f>
        <v>0</v>
      </c>
      <c r="C135" s="87">
        <f t="shared" si="21"/>
        <v>0</v>
      </c>
      <c r="D135" s="87">
        <f t="shared" si="21"/>
        <v>0</v>
      </c>
      <c r="E135" s="87">
        <f t="shared" si="21"/>
        <v>0</v>
      </c>
      <c r="F135" s="87">
        <f t="shared" si="21"/>
        <v>0</v>
      </c>
      <c r="G135" s="87">
        <f t="shared" si="21"/>
        <v>0</v>
      </c>
      <c r="H135" s="87">
        <f t="shared" si="21"/>
        <v>0</v>
      </c>
      <c r="I135" s="87">
        <f t="shared" si="21"/>
        <v>0</v>
      </c>
      <c r="J135" s="87">
        <f t="shared" si="21"/>
        <v>0</v>
      </c>
      <c r="K135" s="88">
        <f t="shared" si="21"/>
        <v>0</v>
      </c>
      <c r="L135" s="86">
        <f t="shared" si="21"/>
        <v>0</v>
      </c>
      <c r="M135" s="87">
        <f t="shared" si="21"/>
        <v>0</v>
      </c>
      <c r="N135" s="87">
        <f t="shared" si="21"/>
        <v>0</v>
      </c>
      <c r="O135" s="87">
        <f t="shared" si="21"/>
        <v>0</v>
      </c>
      <c r="P135" s="87">
        <f t="shared" si="21"/>
        <v>0</v>
      </c>
      <c r="Q135" s="87">
        <f t="shared" si="21"/>
        <v>0</v>
      </c>
      <c r="R135" s="87">
        <f t="shared" si="21"/>
        <v>0</v>
      </c>
      <c r="S135" s="87">
        <f t="shared" si="21"/>
        <v>0</v>
      </c>
      <c r="T135" s="87">
        <f t="shared" si="21"/>
        <v>0</v>
      </c>
      <c r="U135" s="88">
        <f t="shared" si="21"/>
        <v>0</v>
      </c>
      <c r="V135" s="89">
        <f t="shared" si="21"/>
        <v>0</v>
      </c>
      <c r="W135" s="87">
        <f t="shared" si="21"/>
        <v>0</v>
      </c>
      <c r="X135" s="87">
        <f t="shared" si="21"/>
        <v>0</v>
      </c>
      <c r="Y135" s="87">
        <f t="shared" si="21"/>
        <v>0</v>
      </c>
      <c r="Z135" s="87">
        <f t="shared" si="21"/>
        <v>0</v>
      </c>
      <c r="AA135" s="87">
        <f t="shared" si="21"/>
        <v>0</v>
      </c>
      <c r="AB135" s="87">
        <f t="shared" si="21"/>
        <v>0</v>
      </c>
      <c r="AC135" s="87">
        <f t="shared" si="21"/>
        <v>0</v>
      </c>
      <c r="AD135" s="87">
        <f t="shared" si="21"/>
        <v>0</v>
      </c>
      <c r="AE135" s="87">
        <f t="shared" si="21"/>
        <v>0</v>
      </c>
      <c r="AF135" s="87">
        <f t="shared" si="21"/>
        <v>0</v>
      </c>
      <c r="AG135" s="90">
        <f>SUM(B135:AF135)</f>
        <v>0</v>
      </c>
      <c r="AH135" s="66"/>
      <c r="AI135" s="274" t="s">
        <v>188</v>
      </c>
      <c r="AK135" s="62" t="s">
        <v>189</v>
      </c>
      <c r="AL135" s="125" t="e">
        <f>ROUND(SUM(AI137:AI144)/AG146,1)</f>
        <v>#DIV/0!</v>
      </c>
    </row>
    <row r="136" spans="1:53" ht="25" customHeight="1" thickBot="1">
      <c r="A136" s="64" t="s">
        <v>140</v>
      </c>
      <c r="B136" s="102"/>
      <c r="C136" s="101"/>
      <c r="D136" s="101"/>
      <c r="E136" s="101"/>
      <c r="F136" s="101"/>
      <c r="G136" s="101"/>
      <c r="H136" s="101"/>
      <c r="I136" s="101"/>
      <c r="J136" s="101"/>
      <c r="K136" s="99"/>
      <c r="L136" s="102"/>
      <c r="M136" s="101"/>
      <c r="N136" s="101"/>
      <c r="O136" s="101"/>
      <c r="P136" s="101"/>
      <c r="Q136" s="101"/>
      <c r="R136" s="101"/>
      <c r="S136" s="101"/>
      <c r="T136" s="101"/>
      <c r="U136" s="99"/>
      <c r="V136" s="103"/>
      <c r="W136" s="101"/>
      <c r="X136" s="101"/>
      <c r="Y136" s="101"/>
      <c r="Z136" s="101"/>
      <c r="AA136" s="101"/>
      <c r="AB136" s="101"/>
      <c r="AC136" s="101"/>
      <c r="AD136" s="101"/>
      <c r="AE136" s="101"/>
      <c r="AF136" s="101"/>
      <c r="AG136" s="90">
        <f>SUM(B136:AF136)</f>
        <v>0</v>
      </c>
      <c r="AI136" s="289"/>
      <c r="AK136" s="67" t="s">
        <v>123</v>
      </c>
      <c r="AL136" s="158"/>
    </row>
    <row r="137" spans="1:53" ht="25" customHeight="1" thickBot="1">
      <c r="A137" s="68" t="s">
        <v>184</v>
      </c>
      <c r="B137" s="104"/>
      <c r="C137" s="105"/>
      <c r="D137" s="105"/>
      <c r="E137" s="105"/>
      <c r="F137" s="105"/>
      <c r="G137" s="105"/>
      <c r="H137" s="105"/>
      <c r="I137" s="105"/>
      <c r="J137" s="105"/>
      <c r="K137" s="106"/>
      <c r="L137" s="104"/>
      <c r="M137" s="105"/>
      <c r="N137" s="105"/>
      <c r="O137" s="105"/>
      <c r="P137" s="105"/>
      <c r="Q137" s="105"/>
      <c r="R137" s="105"/>
      <c r="S137" s="105"/>
      <c r="T137" s="105"/>
      <c r="U137" s="106"/>
      <c r="V137" s="107"/>
      <c r="W137" s="105"/>
      <c r="X137" s="105"/>
      <c r="Y137" s="105"/>
      <c r="Z137" s="105"/>
      <c r="AA137" s="105"/>
      <c r="AB137" s="105"/>
      <c r="AC137" s="105"/>
      <c r="AD137" s="105"/>
      <c r="AE137" s="105"/>
      <c r="AF137" s="105"/>
      <c r="AG137" s="92">
        <f t="shared" ref="AG137:AG145" si="22">SUM(B137:AF137)</f>
        <v>0</v>
      </c>
      <c r="AH137" s="69" t="s">
        <v>154</v>
      </c>
      <c r="AI137" s="127">
        <f>AG137*2</f>
        <v>0</v>
      </c>
      <c r="AK137" s="67" t="s">
        <v>124</v>
      </c>
      <c r="AL137" s="126" t="e">
        <f>AL132/AE2</f>
        <v>#DIV/0!</v>
      </c>
    </row>
    <row r="138" spans="1:53" ht="25" customHeight="1" thickBot="1">
      <c r="A138" s="68" t="s">
        <v>142</v>
      </c>
      <c r="B138" s="108"/>
      <c r="C138" s="109"/>
      <c r="D138" s="109"/>
      <c r="E138" s="109"/>
      <c r="F138" s="109"/>
      <c r="G138" s="109"/>
      <c r="H138" s="109"/>
      <c r="I138" s="109"/>
      <c r="J138" s="109"/>
      <c r="K138" s="110"/>
      <c r="L138" s="108"/>
      <c r="M138" s="109"/>
      <c r="N138" s="109"/>
      <c r="O138" s="109"/>
      <c r="P138" s="109"/>
      <c r="Q138" s="109"/>
      <c r="R138" s="109"/>
      <c r="S138" s="109"/>
      <c r="T138" s="109"/>
      <c r="U138" s="110"/>
      <c r="V138" s="111"/>
      <c r="W138" s="109"/>
      <c r="X138" s="109"/>
      <c r="Y138" s="109"/>
      <c r="Z138" s="109"/>
      <c r="AA138" s="109"/>
      <c r="AB138" s="109"/>
      <c r="AC138" s="109"/>
      <c r="AD138" s="109"/>
      <c r="AE138" s="109"/>
      <c r="AF138" s="112"/>
      <c r="AG138" s="92">
        <f t="shared" si="22"/>
        <v>0</v>
      </c>
      <c r="AH138" s="69" t="s">
        <v>152</v>
      </c>
      <c r="AI138" s="127">
        <f>AG138*2</f>
        <v>0</v>
      </c>
      <c r="AJ138" s="51"/>
      <c r="AK138" s="146" t="s">
        <v>169</v>
      </c>
      <c r="AL138" s="149" t="e">
        <f>ROUND((AG147)/AG135*100,0) &amp;"％"</f>
        <v>#DIV/0!</v>
      </c>
    </row>
    <row r="139" spans="1:53" ht="25" customHeight="1" thickBot="1">
      <c r="A139" s="70" t="s">
        <v>185</v>
      </c>
      <c r="B139" s="108"/>
      <c r="C139" s="109"/>
      <c r="D139" s="109"/>
      <c r="E139" s="109"/>
      <c r="F139" s="109"/>
      <c r="G139" s="109"/>
      <c r="H139" s="109"/>
      <c r="I139" s="109"/>
      <c r="J139" s="109"/>
      <c r="K139" s="110"/>
      <c r="L139" s="108"/>
      <c r="M139" s="109"/>
      <c r="N139" s="109"/>
      <c r="O139" s="109"/>
      <c r="P139" s="109"/>
      <c r="Q139" s="109"/>
      <c r="R139" s="109"/>
      <c r="S139" s="109"/>
      <c r="T139" s="109"/>
      <c r="U139" s="110"/>
      <c r="V139" s="111"/>
      <c r="W139" s="109"/>
      <c r="X139" s="109"/>
      <c r="Y139" s="109"/>
      <c r="Z139" s="109"/>
      <c r="AA139" s="109"/>
      <c r="AB139" s="109"/>
      <c r="AC139" s="109"/>
      <c r="AD139" s="109"/>
      <c r="AE139" s="109"/>
      <c r="AF139" s="112"/>
      <c r="AG139" s="92">
        <f t="shared" si="22"/>
        <v>0</v>
      </c>
      <c r="AH139" s="69" t="s">
        <v>144</v>
      </c>
      <c r="AI139" s="127">
        <f>AG139*3</f>
        <v>0</v>
      </c>
    </row>
    <row r="140" spans="1:53" ht="25" customHeight="1" thickBot="1">
      <c r="A140" s="68" t="s">
        <v>145</v>
      </c>
      <c r="B140" s="108"/>
      <c r="C140" s="109"/>
      <c r="D140" s="109"/>
      <c r="E140" s="109"/>
      <c r="F140" s="109"/>
      <c r="G140" s="109"/>
      <c r="H140" s="109"/>
      <c r="I140" s="109"/>
      <c r="J140" s="109"/>
      <c r="K140" s="110"/>
      <c r="L140" s="108"/>
      <c r="M140" s="109"/>
      <c r="N140" s="109"/>
      <c r="O140" s="109"/>
      <c r="P140" s="109"/>
      <c r="Q140" s="109"/>
      <c r="R140" s="109"/>
      <c r="S140" s="109"/>
      <c r="T140" s="109"/>
      <c r="U140" s="110"/>
      <c r="V140" s="111"/>
      <c r="W140" s="109"/>
      <c r="X140" s="109"/>
      <c r="Y140" s="109"/>
      <c r="Z140" s="109"/>
      <c r="AA140" s="109"/>
      <c r="AB140" s="109"/>
      <c r="AC140" s="109"/>
      <c r="AD140" s="109"/>
      <c r="AE140" s="109"/>
      <c r="AF140" s="112"/>
      <c r="AG140" s="92">
        <f t="shared" si="22"/>
        <v>0</v>
      </c>
      <c r="AH140" s="69" t="s">
        <v>144</v>
      </c>
      <c r="AI140" s="127">
        <f>AG140*3</f>
        <v>0</v>
      </c>
    </row>
    <row r="141" spans="1:53" ht="25" customHeight="1" thickBot="1">
      <c r="A141" s="73" t="s">
        <v>186</v>
      </c>
      <c r="B141" s="108"/>
      <c r="C141" s="109"/>
      <c r="D141" s="109"/>
      <c r="E141" s="109"/>
      <c r="F141" s="109"/>
      <c r="G141" s="109"/>
      <c r="H141" s="109"/>
      <c r="I141" s="109"/>
      <c r="J141" s="109"/>
      <c r="K141" s="110"/>
      <c r="L141" s="108"/>
      <c r="M141" s="109"/>
      <c r="N141" s="109"/>
      <c r="O141" s="109"/>
      <c r="P141" s="109"/>
      <c r="Q141" s="109"/>
      <c r="R141" s="109"/>
      <c r="S141" s="109"/>
      <c r="T141" s="109"/>
      <c r="U141" s="110"/>
      <c r="V141" s="111"/>
      <c r="W141" s="109"/>
      <c r="X141" s="109"/>
      <c r="Y141" s="109"/>
      <c r="Z141" s="109"/>
      <c r="AA141" s="109"/>
      <c r="AB141" s="109"/>
      <c r="AC141" s="109"/>
      <c r="AD141" s="109"/>
      <c r="AE141" s="109"/>
      <c r="AF141" s="112"/>
      <c r="AG141" s="93">
        <f t="shared" si="22"/>
        <v>0</v>
      </c>
      <c r="AH141" s="69" t="s">
        <v>146</v>
      </c>
      <c r="AI141" s="128">
        <f>AG141*4</f>
        <v>0</v>
      </c>
    </row>
    <row r="142" spans="1:53" ht="25" customHeight="1" thickBot="1">
      <c r="A142" s="74" t="s">
        <v>147</v>
      </c>
      <c r="B142" s="113"/>
      <c r="C142" s="114"/>
      <c r="D142" s="114"/>
      <c r="E142" s="114"/>
      <c r="F142" s="114"/>
      <c r="G142" s="114"/>
      <c r="H142" s="114"/>
      <c r="I142" s="114"/>
      <c r="J142" s="114"/>
      <c r="K142" s="115"/>
      <c r="L142" s="113"/>
      <c r="M142" s="114"/>
      <c r="N142" s="114"/>
      <c r="O142" s="114"/>
      <c r="P142" s="114"/>
      <c r="Q142" s="114"/>
      <c r="R142" s="114"/>
      <c r="S142" s="114"/>
      <c r="T142" s="114"/>
      <c r="U142" s="115"/>
      <c r="V142" s="116"/>
      <c r="W142" s="114"/>
      <c r="X142" s="114"/>
      <c r="Y142" s="114"/>
      <c r="Z142" s="114"/>
      <c r="AA142" s="114"/>
      <c r="AB142" s="114"/>
      <c r="AC142" s="114"/>
      <c r="AD142" s="114"/>
      <c r="AE142" s="114"/>
      <c r="AF142" s="117"/>
      <c r="AG142" s="93">
        <f t="shared" si="22"/>
        <v>0</v>
      </c>
      <c r="AH142" s="69" t="s">
        <v>146</v>
      </c>
      <c r="AI142" s="128">
        <f>AG142*4</f>
        <v>0</v>
      </c>
    </row>
    <row r="143" spans="1:53" ht="25" customHeight="1" thickBot="1">
      <c r="A143" s="73" t="s">
        <v>148</v>
      </c>
      <c r="B143" s="113"/>
      <c r="C143" s="114"/>
      <c r="D143" s="114"/>
      <c r="E143" s="114"/>
      <c r="F143" s="114"/>
      <c r="G143" s="114"/>
      <c r="H143" s="114"/>
      <c r="I143" s="114"/>
      <c r="J143" s="114"/>
      <c r="K143" s="115"/>
      <c r="L143" s="113"/>
      <c r="M143" s="114"/>
      <c r="N143" s="114"/>
      <c r="O143" s="114"/>
      <c r="P143" s="114"/>
      <c r="Q143" s="114"/>
      <c r="R143" s="114"/>
      <c r="S143" s="114"/>
      <c r="T143" s="114"/>
      <c r="U143" s="115"/>
      <c r="V143" s="116"/>
      <c r="W143" s="114"/>
      <c r="X143" s="114"/>
      <c r="Y143" s="114"/>
      <c r="Z143" s="114"/>
      <c r="AA143" s="114"/>
      <c r="AB143" s="114"/>
      <c r="AC143" s="114"/>
      <c r="AD143" s="114"/>
      <c r="AE143" s="114"/>
      <c r="AF143" s="117"/>
      <c r="AG143" s="93">
        <f t="shared" si="22"/>
        <v>0</v>
      </c>
      <c r="AH143" s="69" t="s">
        <v>149</v>
      </c>
      <c r="AI143" s="129">
        <f>AG143*5</f>
        <v>0</v>
      </c>
    </row>
    <row r="144" spans="1:53" ht="25" customHeight="1" thickBot="1">
      <c r="A144" s="63" t="s">
        <v>150</v>
      </c>
      <c r="B144" s="132"/>
      <c r="C144" s="133"/>
      <c r="D144" s="133"/>
      <c r="E144" s="133"/>
      <c r="F144" s="133"/>
      <c r="G144" s="133"/>
      <c r="H144" s="133"/>
      <c r="I144" s="133"/>
      <c r="J144" s="133"/>
      <c r="K144" s="134"/>
      <c r="L144" s="132"/>
      <c r="M144" s="133"/>
      <c r="N144" s="133"/>
      <c r="O144" s="133"/>
      <c r="P144" s="133"/>
      <c r="Q144" s="133"/>
      <c r="R144" s="133"/>
      <c r="S144" s="133"/>
      <c r="T144" s="133"/>
      <c r="U144" s="134"/>
      <c r="V144" s="135"/>
      <c r="W144" s="133"/>
      <c r="X144" s="133"/>
      <c r="Y144" s="133"/>
      <c r="Z144" s="133"/>
      <c r="AA144" s="133"/>
      <c r="AB144" s="133"/>
      <c r="AC144" s="133"/>
      <c r="AD144" s="133"/>
      <c r="AE144" s="133"/>
      <c r="AF144" s="136"/>
      <c r="AG144" s="130">
        <f t="shared" si="22"/>
        <v>0</v>
      </c>
      <c r="AH144" s="69" t="s">
        <v>151</v>
      </c>
      <c r="AI144" s="129">
        <f>AG144*6</f>
        <v>0</v>
      </c>
    </row>
    <row r="145" spans="1:53" ht="24.75" customHeight="1" thickBot="1">
      <c r="A145" s="77" t="s">
        <v>192</v>
      </c>
      <c r="B145" s="107"/>
      <c r="C145" s="105"/>
      <c r="D145" s="105"/>
      <c r="E145" s="105"/>
      <c r="F145" s="105"/>
      <c r="G145" s="105"/>
      <c r="H145" s="105"/>
      <c r="I145" s="105"/>
      <c r="J145" s="105"/>
      <c r="K145" s="106"/>
      <c r="L145" s="104"/>
      <c r="M145" s="105"/>
      <c r="N145" s="105"/>
      <c r="O145" s="105"/>
      <c r="P145" s="105"/>
      <c r="Q145" s="105"/>
      <c r="R145" s="105"/>
      <c r="S145" s="105"/>
      <c r="T145" s="105"/>
      <c r="U145" s="106"/>
      <c r="V145" s="107"/>
      <c r="W145" s="105"/>
      <c r="X145" s="105"/>
      <c r="Y145" s="105"/>
      <c r="Z145" s="105"/>
      <c r="AA145" s="105"/>
      <c r="AB145" s="105"/>
      <c r="AC145" s="105"/>
      <c r="AD145" s="105"/>
      <c r="AE145" s="105"/>
      <c r="AF145" s="123"/>
      <c r="AG145" s="131">
        <f t="shared" si="22"/>
        <v>0</v>
      </c>
      <c r="AH145" s="78"/>
      <c r="AI145" s="79"/>
    </row>
    <row r="146" spans="1:53" ht="25" customHeight="1" thickBot="1">
      <c r="A146" s="80" t="s">
        <v>191</v>
      </c>
      <c r="B146" s="87">
        <f t="shared" ref="B146:AG146" si="23">SUM(B137:B144)</f>
        <v>0</v>
      </c>
      <c r="C146" s="87">
        <f t="shared" si="23"/>
        <v>0</v>
      </c>
      <c r="D146" s="87">
        <f t="shared" si="23"/>
        <v>0</v>
      </c>
      <c r="E146" s="87">
        <f t="shared" si="23"/>
        <v>0</v>
      </c>
      <c r="F146" s="87">
        <f t="shared" si="23"/>
        <v>0</v>
      </c>
      <c r="G146" s="87">
        <f t="shared" si="23"/>
        <v>0</v>
      </c>
      <c r="H146" s="87">
        <f t="shared" si="23"/>
        <v>0</v>
      </c>
      <c r="I146" s="87">
        <f t="shared" si="23"/>
        <v>0</v>
      </c>
      <c r="J146" s="87">
        <f t="shared" si="23"/>
        <v>0</v>
      </c>
      <c r="K146" s="88">
        <f t="shared" si="23"/>
        <v>0</v>
      </c>
      <c r="L146" s="86">
        <f t="shared" si="23"/>
        <v>0</v>
      </c>
      <c r="M146" s="87">
        <f t="shared" si="23"/>
        <v>0</v>
      </c>
      <c r="N146" s="87">
        <f t="shared" si="23"/>
        <v>0</v>
      </c>
      <c r="O146" s="87">
        <f t="shared" si="23"/>
        <v>0</v>
      </c>
      <c r="P146" s="87">
        <f t="shared" si="23"/>
        <v>0</v>
      </c>
      <c r="Q146" s="87">
        <f t="shared" si="23"/>
        <v>0</v>
      </c>
      <c r="R146" s="87">
        <f t="shared" si="23"/>
        <v>0</v>
      </c>
      <c r="S146" s="87">
        <f t="shared" si="23"/>
        <v>0</v>
      </c>
      <c r="T146" s="87">
        <f t="shared" si="23"/>
        <v>0</v>
      </c>
      <c r="U146" s="88">
        <f t="shared" si="23"/>
        <v>0</v>
      </c>
      <c r="V146" s="89">
        <f t="shared" si="23"/>
        <v>0</v>
      </c>
      <c r="W146" s="87">
        <f t="shared" si="23"/>
        <v>0</v>
      </c>
      <c r="X146" s="87">
        <f t="shared" si="23"/>
        <v>0</v>
      </c>
      <c r="Y146" s="87">
        <f t="shared" si="23"/>
        <v>0</v>
      </c>
      <c r="Z146" s="87">
        <f t="shared" si="23"/>
        <v>0</v>
      </c>
      <c r="AA146" s="87">
        <f t="shared" si="23"/>
        <v>0</v>
      </c>
      <c r="AB146" s="87">
        <f t="shared" si="23"/>
        <v>0</v>
      </c>
      <c r="AC146" s="87">
        <f t="shared" si="23"/>
        <v>0</v>
      </c>
      <c r="AD146" s="87">
        <f t="shared" si="23"/>
        <v>0</v>
      </c>
      <c r="AE146" s="87">
        <f t="shared" si="23"/>
        <v>0</v>
      </c>
      <c r="AF146" s="96">
        <f t="shared" si="23"/>
        <v>0</v>
      </c>
      <c r="AG146" s="90">
        <f t="shared" si="23"/>
        <v>0</v>
      </c>
      <c r="AH146" s="78" t="s">
        <v>135</v>
      </c>
      <c r="AI146" s="128">
        <f>SUM(AI137:AI144)</f>
        <v>0</v>
      </c>
    </row>
    <row r="147" spans="1:53" s="53" customFormat="1" ht="24.5" thickBot="1">
      <c r="A147" s="147" t="s">
        <v>168</v>
      </c>
      <c r="B147" s="159"/>
      <c r="C147" s="160"/>
      <c r="D147" s="160"/>
      <c r="E147" s="160"/>
      <c r="F147" s="160"/>
      <c r="G147" s="160"/>
      <c r="H147" s="160"/>
      <c r="I147" s="160"/>
      <c r="J147" s="160"/>
      <c r="K147" s="161"/>
      <c r="L147" s="162"/>
      <c r="M147" s="160"/>
      <c r="N147" s="160"/>
      <c r="O147" s="160"/>
      <c r="P147" s="160"/>
      <c r="Q147" s="160"/>
      <c r="R147" s="160"/>
      <c r="S147" s="160"/>
      <c r="T147" s="160"/>
      <c r="U147" s="163"/>
      <c r="V147" s="159"/>
      <c r="W147" s="160"/>
      <c r="X147" s="160"/>
      <c r="Y147" s="160"/>
      <c r="Z147" s="160"/>
      <c r="AA147" s="160"/>
      <c r="AB147" s="160"/>
      <c r="AC147" s="160"/>
      <c r="AD147" s="160"/>
      <c r="AE147" s="160"/>
      <c r="AF147" s="161"/>
      <c r="AG147" s="154">
        <f>SUM(B147:AF147)</f>
        <v>0</v>
      </c>
      <c r="AH147" s="51"/>
      <c r="AI147" s="51"/>
      <c r="AM147" s="52"/>
      <c r="AN147" s="52"/>
      <c r="AO147" s="52"/>
      <c r="AP147" s="52"/>
      <c r="AQ147" s="52"/>
      <c r="AR147" s="52"/>
      <c r="AS147" s="52"/>
      <c r="AT147" s="52"/>
      <c r="AU147" s="52"/>
      <c r="AV147" s="52"/>
    </row>
    <row r="148" spans="1:53" ht="26.25" customHeight="1">
      <c r="A148" s="54" t="s">
        <v>195</v>
      </c>
      <c r="B148" s="279">
        <f>B130</f>
        <v>6</v>
      </c>
      <c r="C148" s="279"/>
      <c r="D148" s="55" t="s">
        <v>130</v>
      </c>
      <c r="E148" s="280">
        <v>12</v>
      </c>
      <c r="F148" s="280"/>
      <c r="G148" s="56" t="s">
        <v>131</v>
      </c>
      <c r="H148" s="57" t="s">
        <v>132</v>
      </c>
    </row>
    <row r="149" spans="1:53" ht="20.149999999999999" customHeight="1" thickBot="1">
      <c r="AJ149" s="22">
        <f>E148</f>
        <v>12</v>
      </c>
      <c r="AK149" s="22" t="s">
        <v>133</v>
      </c>
    </row>
    <row r="150" spans="1:53" ht="25" customHeight="1" thickBot="1">
      <c r="A150" s="58" t="s">
        <v>134</v>
      </c>
      <c r="B150" s="59">
        <v>1</v>
      </c>
      <c r="C150" s="60">
        <v>2</v>
      </c>
      <c r="D150" s="60">
        <v>3</v>
      </c>
      <c r="E150" s="60">
        <v>4</v>
      </c>
      <c r="F150" s="60">
        <v>5</v>
      </c>
      <c r="G150" s="60">
        <v>6</v>
      </c>
      <c r="H150" s="60">
        <v>7</v>
      </c>
      <c r="I150" s="60">
        <v>8</v>
      </c>
      <c r="J150" s="60">
        <v>9</v>
      </c>
      <c r="K150" s="61">
        <v>10</v>
      </c>
      <c r="L150" s="59">
        <v>11</v>
      </c>
      <c r="M150" s="60">
        <v>12</v>
      </c>
      <c r="N150" s="60">
        <v>13</v>
      </c>
      <c r="O150" s="60">
        <v>14</v>
      </c>
      <c r="P150" s="60">
        <v>15</v>
      </c>
      <c r="Q150" s="60">
        <v>16</v>
      </c>
      <c r="R150" s="60">
        <v>17</v>
      </c>
      <c r="S150" s="60">
        <v>18</v>
      </c>
      <c r="T150" s="60">
        <v>19</v>
      </c>
      <c r="U150" s="61">
        <v>20</v>
      </c>
      <c r="V150" s="59">
        <v>21</v>
      </c>
      <c r="W150" s="60">
        <v>22</v>
      </c>
      <c r="X150" s="60">
        <v>23</v>
      </c>
      <c r="Y150" s="60">
        <v>24</v>
      </c>
      <c r="Z150" s="60">
        <v>25</v>
      </c>
      <c r="AA150" s="60">
        <v>26</v>
      </c>
      <c r="AB150" s="60">
        <v>27</v>
      </c>
      <c r="AC150" s="60">
        <v>28</v>
      </c>
      <c r="AD150" s="60">
        <v>29</v>
      </c>
      <c r="AE150" s="60">
        <v>30</v>
      </c>
      <c r="AF150" s="61">
        <v>31</v>
      </c>
      <c r="AG150" s="285" t="s">
        <v>135</v>
      </c>
      <c r="AK150" s="62" t="s">
        <v>136</v>
      </c>
      <c r="AL150" s="124" t="e">
        <f>ROUNDUP(AG153/AG152,1)</f>
        <v>#DIV/0!</v>
      </c>
      <c r="AS150" s="36"/>
      <c r="AT150" s="36"/>
      <c r="BA150" s="36"/>
    </row>
    <row r="151" spans="1:53" ht="25" customHeight="1" thickBot="1">
      <c r="A151" s="63" t="s">
        <v>137</v>
      </c>
      <c r="B151" s="150" t="s">
        <v>116</v>
      </c>
      <c r="C151" s="150" t="s">
        <v>117</v>
      </c>
      <c r="D151" s="150" t="s">
        <v>118</v>
      </c>
      <c r="E151" s="150" t="s">
        <v>119</v>
      </c>
      <c r="F151" s="150" t="s">
        <v>120</v>
      </c>
      <c r="G151" s="150" t="s">
        <v>121</v>
      </c>
      <c r="H151" s="150" t="s">
        <v>122</v>
      </c>
      <c r="I151" s="150" t="s">
        <v>116</v>
      </c>
      <c r="J151" s="150" t="s">
        <v>117</v>
      </c>
      <c r="K151" s="150" t="s">
        <v>118</v>
      </c>
      <c r="L151" s="150" t="s">
        <v>119</v>
      </c>
      <c r="M151" s="150" t="s">
        <v>120</v>
      </c>
      <c r="N151" s="150" t="s">
        <v>121</v>
      </c>
      <c r="O151" s="150" t="s">
        <v>122</v>
      </c>
      <c r="P151" s="150" t="s">
        <v>116</v>
      </c>
      <c r="Q151" s="150" t="s">
        <v>117</v>
      </c>
      <c r="R151" s="150" t="s">
        <v>118</v>
      </c>
      <c r="S151" s="150" t="s">
        <v>119</v>
      </c>
      <c r="T151" s="150" t="s">
        <v>120</v>
      </c>
      <c r="U151" s="150" t="s">
        <v>121</v>
      </c>
      <c r="V151" s="150" t="s">
        <v>122</v>
      </c>
      <c r="W151" s="150" t="s">
        <v>116</v>
      </c>
      <c r="X151" s="150" t="s">
        <v>117</v>
      </c>
      <c r="Y151" s="150" t="s">
        <v>118</v>
      </c>
      <c r="Z151" s="150" t="s">
        <v>119</v>
      </c>
      <c r="AA151" s="150" t="s">
        <v>120</v>
      </c>
      <c r="AB151" s="150" t="s">
        <v>121</v>
      </c>
      <c r="AC151" s="150" t="s">
        <v>122</v>
      </c>
      <c r="AD151" s="150" t="s">
        <v>116</v>
      </c>
      <c r="AE151" s="150" t="s">
        <v>200</v>
      </c>
      <c r="AF151" s="150" t="s">
        <v>212</v>
      </c>
      <c r="AG151" s="286"/>
      <c r="AK151" s="283" t="s">
        <v>183</v>
      </c>
      <c r="AL151" s="287" t="e">
        <f>ROUND((AG155+AG157+AG159+AG161+AG162)/AG164*100,0) &amp;"％"</f>
        <v>#DIV/0!</v>
      </c>
    </row>
    <row r="152" spans="1:53" ht="25" customHeight="1" thickBot="1">
      <c r="A152" s="64" t="s">
        <v>138</v>
      </c>
      <c r="B152" s="97"/>
      <c r="C152" s="98"/>
      <c r="D152" s="98"/>
      <c r="E152" s="98"/>
      <c r="F152" s="98"/>
      <c r="G152" s="98"/>
      <c r="H152" s="98"/>
      <c r="I152" s="98"/>
      <c r="J152" s="98"/>
      <c r="K152" s="99"/>
      <c r="L152" s="97"/>
      <c r="M152" s="98"/>
      <c r="N152" s="98"/>
      <c r="O152" s="98"/>
      <c r="P152" s="98"/>
      <c r="Q152" s="98"/>
      <c r="R152" s="98"/>
      <c r="S152" s="98"/>
      <c r="T152" s="98"/>
      <c r="U152" s="99"/>
      <c r="V152" s="100"/>
      <c r="W152" s="98"/>
      <c r="X152" s="98"/>
      <c r="Y152" s="98"/>
      <c r="Z152" s="98"/>
      <c r="AA152" s="98"/>
      <c r="AB152" s="98"/>
      <c r="AC152" s="98"/>
      <c r="AD152" s="98"/>
      <c r="AE152" s="98"/>
      <c r="AF152" s="101"/>
      <c r="AG152" s="91">
        <f>COUNTIF(B152:AF152,"○")</f>
        <v>0</v>
      </c>
      <c r="AH152" s="65"/>
      <c r="AK152" s="284"/>
      <c r="AL152" s="288"/>
    </row>
    <row r="153" spans="1:53" ht="25" customHeight="1" thickBot="1">
      <c r="A153" s="64" t="s">
        <v>139</v>
      </c>
      <c r="B153" s="86">
        <f t="shared" ref="B153:AF153" si="24">SUM(B154:B162)</f>
        <v>0</v>
      </c>
      <c r="C153" s="87">
        <f t="shared" si="24"/>
        <v>0</v>
      </c>
      <c r="D153" s="87">
        <f t="shared" si="24"/>
        <v>0</v>
      </c>
      <c r="E153" s="87">
        <f t="shared" si="24"/>
        <v>0</v>
      </c>
      <c r="F153" s="87">
        <f t="shared" si="24"/>
        <v>0</v>
      </c>
      <c r="G153" s="87">
        <f t="shared" si="24"/>
        <v>0</v>
      </c>
      <c r="H153" s="87">
        <f t="shared" si="24"/>
        <v>0</v>
      </c>
      <c r="I153" s="87">
        <f t="shared" si="24"/>
        <v>0</v>
      </c>
      <c r="J153" s="87">
        <f t="shared" si="24"/>
        <v>0</v>
      </c>
      <c r="K153" s="88">
        <f t="shared" si="24"/>
        <v>0</v>
      </c>
      <c r="L153" s="86">
        <f t="shared" si="24"/>
        <v>0</v>
      </c>
      <c r="M153" s="87">
        <f t="shared" si="24"/>
        <v>0</v>
      </c>
      <c r="N153" s="87">
        <f t="shared" si="24"/>
        <v>0</v>
      </c>
      <c r="O153" s="87">
        <f t="shared" si="24"/>
        <v>0</v>
      </c>
      <c r="P153" s="87">
        <f t="shared" si="24"/>
        <v>0</v>
      </c>
      <c r="Q153" s="87">
        <f t="shared" si="24"/>
        <v>0</v>
      </c>
      <c r="R153" s="87">
        <f t="shared" si="24"/>
        <v>0</v>
      </c>
      <c r="S153" s="87">
        <f t="shared" si="24"/>
        <v>0</v>
      </c>
      <c r="T153" s="87">
        <f t="shared" si="24"/>
        <v>0</v>
      </c>
      <c r="U153" s="88">
        <f t="shared" si="24"/>
        <v>0</v>
      </c>
      <c r="V153" s="89">
        <f t="shared" si="24"/>
        <v>0</v>
      </c>
      <c r="W153" s="87">
        <f t="shared" si="24"/>
        <v>0</v>
      </c>
      <c r="X153" s="87">
        <f t="shared" si="24"/>
        <v>0</v>
      </c>
      <c r="Y153" s="87">
        <f t="shared" si="24"/>
        <v>0</v>
      </c>
      <c r="Z153" s="87">
        <f t="shared" si="24"/>
        <v>0</v>
      </c>
      <c r="AA153" s="87">
        <f t="shared" si="24"/>
        <v>0</v>
      </c>
      <c r="AB153" s="87">
        <f t="shared" si="24"/>
        <v>0</v>
      </c>
      <c r="AC153" s="87">
        <f t="shared" si="24"/>
        <v>0</v>
      </c>
      <c r="AD153" s="87">
        <f t="shared" si="24"/>
        <v>0</v>
      </c>
      <c r="AE153" s="87">
        <f t="shared" si="24"/>
        <v>0</v>
      </c>
      <c r="AF153" s="87">
        <f t="shared" si="24"/>
        <v>0</v>
      </c>
      <c r="AG153" s="90">
        <f>SUM(B153:AF153)</f>
        <v>0</v>
      </c>
      <c r="AH153" s="66"/>
      <c r="AI153" s="274" t="s">
        <v>188</v>
      </c>
      <c r="AK153" s="62" t="s">
        <v>189</v>
      </c>
      <c r="AL153" s="125" t="e">
        <f>ROUND(SUM(AI155:AI162)/AG164,1)</f>
        <v>#DIV/0!</v>
      </c>
    </row>
    <row r="154" spans="1:53" ht="25" customHeight="1" thickBot="1">
      <c r="A154" s="64" t="s">
        <v>140</v>
      </c>
      <c r="B154" s="102"/>
      <c r="C154" s="101"/>
      <c r="D154" s="101"/>
      <c r="E154" s="101"/>
      <c r="F154" s="101"/>
      <c r="G154" s="101"/>
      <c r="H154" s="101"/>
      <c r="I154" s="101"/>
      <c r="J154" s="101"/>
      <c r="K154" s="99"/>
      <c r="L154" s="102"/>
      <c r="M154" s="101"/>
      <c r="N154" s="101"/>
      <c r="O154" s="101"/>
      <c r="P154" s="101"/>
      <c r="Q154" s="101"/>
      <c r="R154" s="101"/>
      <c r="S154" s="101"/>
      <c r="T154" s="101"/>
      <c r="U154" s="99"/>
      <c r="V154" s="103"/>
      <c r="W154" s="101"/>
      <c r="X154" s="101"/>
      <c r="Y154" s="101"/>
      <c r="Z154" s="101"/>
      <c r="AA154" s="101"/>
      <c r="AB154" s="101"/>
      <c r="AC154" s="101"/>
      <c r="AD154" s="101"/>
      <c r="AE154" s="101"/>
      <c r="AF154" s="101"/>
      <c r="AG154" s="90">
        <f>SUM(B154:AF154)</f>
        <v>0</v>
      </c>
      <c r="AI154" s="289"/>
      <c r="AK154" s="67" t="s">
        <v>123</v>
      </c>
      <c r="AL154" s="158"/>
    </row>
    <row r="155" spans="1:53" ht="25" customHeight="1" thickBot="1">
      <c r="A155" s="68" t="s">
        <v>184</v>
      </c>
      <c r="B155" s="104"/>
      <c r="C155" s="105"/>
      <c r="D155" s="105"/>
      <c r="E155" s="105"/>
      <c r="F155" s="105"/>
      <c r="G155" s="105"/>
      <c r="H155" s="105"/>
      <c r="I155" s="105"/>
      <c r="J155" s="105"/>
      <c r="K155" s="106"/>
      <c r="L155" s="104"/>
      <c r="M155" s="105"/>
      <c r="N155" s="105"/>
      <c r="O155" s="105"/>
      <c r="P155" s="105"/>
      <c r="Q155" s="105"/>
      <c r="R155" s="105"/>
      <c r="S155" s="105"/>
      <c r="T155" s="105"/>
      <c r="U155" s="106"/>
      <c r="V155" s="107"/>
      <c r="W155" s="105"/>
      <c r="X155" s="105"/>
      <c r="Y155" s="105"/>
      <c r="Z155" s="105"/>
      <c r="AA155" s="105"/>
      <c r="AB155" s="105"/>
      <c r="AC155" s="105"/>
      <c r="AD155" s="105"/>
      <c r="AE155" s="105"/>
      <c r="AF155" s="105"/>
      <c r="AG155" s="92">
        <f t="shared" ref="AG155:AG163" si="25">SUM(B155:AF155)</f>
        <v>0</v>
      </c>
      <c r="AH155" s="69" t="s">
        <v>154</v>
      </c>
      <c r="AI155" s="127">
        <f>AG155*2</f>
        <v>0</v>
      </c>
      <c r="AK155" s="67" t="s">
        <v>124</v>
      </c>
      <c r="AL155" s="126" t="e">
        <f>AL150/AE2</f>
        <v>#DIV/0!</v>
      </c>
    </row>
    <row r="156" spans="1:53" ht="25" customHeight="1" thickBot="1">
      <c r="A156" s="68" t="s">
        <v>142</v>
      </c>
      <c r="B156" s="108"/>
      <c r="C156" s="109"/>
      <c r="D156" s="109"/>
      <c r="E156" s="109"/>
      <c r="F156" s="109"/>
      <c r="G156" s="109"/>
      <c r="H156" s="109"/>
      <c r="I156" s="109"/>
      <c r="J156" s="109"/>
      <c r="K156" s="110"/>
      <c r="L156" s="108"/>
      <c r="M156" s="109"/>
      <c r="N156" s="109"/>
      <c r="O156" s="109"/>
      <c r="P156" s="109"/>
      <c r="Q156" s="109"/>
      <c r="R156" s="109"/>
      <c r="S156" s="109"/>
      <c r="T156" s="109"/>
      <c r="U156" s="110"/>
      <c r="V156" s="111"/>
      <c r="W156" s="109"/>
      <c r="X156" s="109"/>
      <c r="Y156" s="109"/>
      <c r="Z156" s="109"/>
      <c r="AA156" s="109"/>
      <c r="AB156" s="109"/>
      <c r="AC156" s="109"/>
      <c r="AD156" s="109"/>
      <c r="AE156" s="109"/>
      <c r="AF156" s="112"/>
      <c r="AG156" s="92">
        <f t="shared" si="25"/>
        <v>0</v>
      </c>
      <c r="AH156" s="69" t="s">
        <v>155</v>
      </c>
      <c r="AI156" s="127">
        <f>AG156*2</f>
        <v>0</v>
      </c>
      <c r="AJ156" s="51"/>
      <c r="AK156" s="146" t="s">
        <v>169</v>
      </c>
      <c r="AL156" s="149" t="e">
        <f>ROUND((AG165)/AG153*100,0) &amp;"％"</f>
        <v>#DIV/0!</v>
      </c>
    </row>
    <row r="157" spans="1:53" ht="25" customHeight="1" thickBot="1">
      <c r="A157" s="70" t="s">
        <v>185</v>
      </c>
      <c r="B157" s="108"/>
      <c r="C157" s="109"/>
      <c r="D157" s="109"/>
      <c r="E157" s="109"/>
      <c r="F157" s="109"/>
      <c r="G157" s="109"/>
      <c r="H157" s="109"/>
      <c r="I157" s="109"/>
      <c r="J157" s="109"/>
      <c r="K157" s="110"/>
      <c r="L157" s="108"/>
      <c r="M157" s="109"/>
      <c r="N157" s="109"/>
      <c r="O157" s="109"/>
      <c r="P157" s="109"/>
      <c r="Q157" s="109"/>
      <c r="R157" s="109"/>
      <c r="S157" s="109"/>
      <c r="T157" s="109"/>
      <c r="U157" s="110"/>
      <c r="V157" s="111"/>
      <c r="W157" s="109"/>
      <c r="X157" s="109"/>
      <c r="Y157" s="109"/>
      <c r="Z157" s="109"/>
      <c r="AA157" s="109"/>
      <c r="AB157" s="109"/>
      <c r="AC157" s="109"/>
      <c r="AD157" s="109"/>
      <c r="AE157" s="109"/>
      <c r="AF157" s="112"/>
      <c r="AG157" s="92">
        <f t="shared" si="25"/>
        <v>0</v>
      </c>
      <c r="AH157" s="69" t="s">
        <v>144</v>
      </c>
      <c r="AI157" s="127">
        <f>AG157*3</f>
        <v>0</v>
      </c>
    </row>
    <row r="158" spans="1:53" ht="25" customHeight="1" thickBot="1">
      <c r="A158" s="68" t="s">
        <v>145</v>
      </c>
      <c r="B158" s="108"/>
      <c r="C158" s="109"/>
      <c r="D158" s="109"/>
      <c r="E158" s="109"/>
      <c r="F158" s="109"/>
      <c r="G158" s="109"/>
      <c r="H158" s="109"/>
      <c r="I158" s="109"/>
      <c r="J158" s="109"/>
      <c r="K158" s="110"/>
      <c r="L158" s="108"/>
      <c r="M158" s="109"/>
      <c r="N158" s="109"/>
      <c r="O158" s="109"/>
      <c r="P158" s="109"/>
      <c r="Q158" s="109"/>
      <c r="R158" s="109"/>
      <c r="S158" s="109"/>
      <c r="T158" s="109"/>
      <c r="U158" s="110"/>
      <c r="V158" s="111"/>
      <c r="W158" s="109"/>
      <c r="X158" s="109"/>
      <c r="Y158" s="109"/>
      <c r="Z158" s="109"/>
      <c r="AA158" s="109"/>
      <c r="AB158" s="109"/>
      <c r="AC158" s="109"/>
      <c r="AD158" s="109"/>
      <c r="AE158" s="109"/>
      <c r="AF158" s="112"/>
      <c r="AG158" s="92">
        <f t="shared" si="25"/>
        <v>0</v>
      </c>
      <c r="AH158" s="69" t="s">
        <v>144</v>
      </c>
      <c r="AI158" s="127">
        <f>AG158*3</f>
        <v>0</v>
      </c>
    </row>
    <row r="159" spans="1:53" ht="25" customHeight="1" thickBot="1">
      <c r="A159" s="73" t="s">
        <v>186</v>
      </c>
      <c r="B159" s="108"/>
      <c r="C159" s="109"/>
      <c r="D159" s="109"/>
      <c r="E159" s="109"/>
      <c r="F159" s="109"/>
      <c r="G159" s="109"/>
      <c r="H159" s="109"/>
      <c r="I159" s="109"/>
      <c r="J159" s="109"/>
      <c r="K159" s="110"/>
      <c r="L159" s="108"/>
      <c r="M159" s="109"/>
      <c r="N159" s="109"/>
      <c r="O159" s="109"/>
      <c r="P159" s="109"/>
      <c r="Q159" s="109"/>
      <c r="R159" s="109"/>
      <c r="S159" s="109"/>
      <c r="T159" s="109"/>
      <c r="U159" s="110"/>
      <c r="V159" s="111"/>
      <c r="W159" s="109"/>
      <c r="X159" s="109"/>
      <c r="Y159" s="109"/>
      <c r="Z159" s="109"/>
      <c r="AA159" s="109"/>
      <c r="AB159" s="109"/>
      <c r="AC159" s="109"/>
      <c r="AD159" s="109"/>
      <c r="AE159" s="109"/>
      <c r="AF159" s="112"/>
      <c r="AG159" s="93">
        <f t="shared" si="25"/>
        <v>0</v>
      </c>
      <c r="AH159" s="69" t="s">
        <v>146</v>
      </c>
      <c r="AI159" s="128">
        <f>AG159*4</f>
        <v>0</v>
      </c>
    </row>
    <row r="160" spans="1:53" ht="25" customHeight="1" thickBot="1">
      <c r="A160" s="74" t="s">
        <v>147</v>
      </c>
      <c r="B160" s="113"/>
      <c r="C160" s="114"/>
      <c r="D160" s="114"/>
      <c r="E160" s="114"/>
      <c r="F160" s="114"/>
      <c r="G160" s="114"/>
      <c r="H160" s="114"/>
      <c r="I160" s="114"/>
      <c r="J160" s="114"/>
      <c r="K160" s="115"/>
      <c r="L160" s="113"/>
      <c r="M160" s="114"/>
      <c r="N160" s="114"/>
      <c r="O160" s="114"/>
      <c r="P160" s="114"/>
      <c r="Q160" s="114"/>
      <c r="R160" s="114"/>
      <c r="S160" s="114"/>
      <c r="T160" s="114"/>
      <c r="U160" s="115"/>
      <c r="V160" s="116"/>
      <c r="W160" s="114"/>
      <c r="X160" s="114"/>
      <c r="Y160" s="114"/>
      <c r="Z160" s="114"/>
      <c r="AA160" s="114"/>
      <c r="AB160" s="114"/>
      <c r="AC160" s="114"/>
      <c r="AD160" s="114"/>
      <c r="AE160" s="114"/>
      <c r="AF160" s="117"/>
      <c r="AG160" s="93">
        <f t="shared" si="25"/>
        <v>0</v>
      </c>
      <c r="AH160" s="69" t="s">
        <v>146</v>
      </c>
      <c r="AI160" s="128">
        <f>AG160*4</f>
        <v>0</v>
      </c>
    </row>
    <row r="161" spans="1:53" ht="25" customHeight="1" thickBot="1">
      <c r="A161" s="73" t="s">
        <v>148</v>
      </c>
      <c r="B161" s="113"/>
      <c r="C161" s="114"/>
      <c r="D161" s="114"/>
      <c r="E161" s="114"/>
      <c r="F161" s="114"/>
      <c r="G161" s="114"/>
      <c r="H161" s="114"/>
      <c r="I161" s="114"/>
      <c r="J161" s="114"/>
      <c r="K161" s="115"/>
      <c r="L161" s="113"/>
      <c r="M161" s="114"/>
      <c r="N161" s="114"/>
      <c r="O161" s="114"/>
      <c r="P161" s="114"/>
      <c r="Q161" s="114"/>
      <c r="R161" s="114"/>
      <c r="S161" s="114"/>
      <c r="T161" s="114"/>
      <c r="U161" s="115"/>
      <c r="V161" s="116"/>
      <c r="W161" s="114"/>
      <c r="X161" s="114"/>
      <c r="Y161" s="114"/>
      <c r="Z161" s="114"/>
      <c r="AA161" s="114"/>
      <c r="AB161" s="114"/>
      <c r="AC161" s="114"/>
      <c r="AD161" s="114"/>
      <c r="AE161" s="114"/>
      <c r="AF161" s="117"/>
      <c r="AG161" s="93">
        <f t="shared" si="25"/>
        <v>0</v>
      </c>
      <c r="AH161" s="69" t="s">
        <v>149</v>
      </c>
      <c r="AI161" s="129">
        <f>AG161*5</f>
        <v>0</v>
      </c>
    </row>
    <row r="162" spans="1:53" ht="25" customHeight="1" thickBot="1">
      <c r="A162" s="63" t="s">
        <v>150</v>
      </c>
      <c r="B162" s="132"/>
      <c r="C162" s="133"/>
      <c r="D162" s="133"/>
      <c r="E162" s="133"/>
      <c r="F162" s="133"/>
      <c r="G162" s="133"/>
      <c r="H162" s="133"/>
      <c r="I162" s="133"/>
      <c r="J162" s="133"/>
      <c r="K162" s="134"/>
      <c r="L162" s="132"/>
      <c r="M162" s="133"/>
      <c r="N162" s="133"/>
      <c r="O162" s="133"/>
      <c r="P162" s="133"/>
      <c r="Q162" s="133"/>
      <c r="R162" s="133"/>
      <c r="S162" s="133"/>
      <c r="T162" s="133"/>
      <c r="U162" s="134"/>
      <c r="V162" s="135"/>
      <c r="W162" s="133"/>
      <c r="X162" s="133"/>
      <c r="Y162" s="133"/>
      <c r="Z162" s="133"/>
      <c r="AA162" s="133"/>
      <c r="AB162" s="133"/>
      <c r="AC162" s="133"/>
      <c r="AD162" s="133"/>
      <c r="AE162" s="133"/>
      <c r="AF162" s="136"/>
      <c r="AG162" s="130">
        <f t="shared" si="25"/>
        <v>0</v>
      </c>
      <c r="AH162" s="69" t="s">
        <v>151</v>
      </c>
      <c r="AI162" s="129">
        <f>AG162*6</f>
        <v>0</v>
      </c>
    </row>
    <row r="163" spans="1:53" ht="24.75" customHeight="1" thickBot="1">
      <c r="A163" s="77" t="s">
        <v>192</v>
      </c>
      <c r="B163" s="107"/>
      <c r="C163" s="105"/>
      <c r="D163" s="105"/>
      <c r="E163" s="105"/>
      <c r="F163" s="105"/>
      <c r="G163" s="105"/>
      <c r="H163" s="105"/>
      <c r="I163" s="105"/>
      <c r="J163" s="105"/>
      <c r="K163" s="106"/>
      <c r="L163" s="104"/>
      <c r="M163" s="105"/>
      <c r="N163" s="105"/>
      <c r="O163" s="105"/>
      <c r="P163" s="105"/>
      <c r="Q163" s="105"/>
      <c r="R163" s="105"/>
      <c r="S163" s="105"/>
      <c r="T163" s="105"/>
      <c r="U163" s="106"/>
      <c r="V163" s="107"/>
      <c r="W163" s="105"/>
      <c r="X163" s="105"/>
      <c r="Y163" s="105"/>
      <c r="Z163" s="105"/>
      <c r="AA163" s="105"/>
      <c r="AB163" s="105"/>
      <c r="AC163" s="105"/>
      <c r="AD163" s="105"/>
      <c r="AE163" s="105"/>
      <c r="AF163" s="123"/>
      <c r="AG163" s="95">
        <f t="shared" si="25"/>
        <v>0</v>
      </c>
      <c r="AH163" s="78"/>
      <c r="AI163" s="79"/>
    </row>
    <row r="164" spans="1:53" ht="25" customHeight="1" thickBot="1">
      <c r="A164" s="80" t="s">
        <v>191</v>
      </c>
      <c r="B164" s="87">
        <f t="shared" ref="B164:AG164" si="26">SUM(B155:B162)</f>
        <v>0</v>
      </c>
      <c r="C164" s="87">
        <f t="shared" si="26"/>
        <v>0</v>
      </c>
      <c r="D164" s="87">
        <f t="shared" si="26"/>
        <v>0</v>
      </c>
      <c r="E164" s="87">
        <f t="shared" si="26"/>
        <v>0</v>
      </c>
      <c r="F164" s="87">
        <f t="shared" si="26"/>
        <v>0</v>
      </c>
      <c r="G164" s="87">
        <f t="shared" si="26"/>
        <v>0</v>
      </c>
      <c r="H164" s="87">
        <f t="shared" si="26"/>
        <v>0</v>
      </c>
      <c r="I164" s="87">
        <f t="shared" si="26"/>
        <v>0</v>
      </c>
      <c r="J164" s="87">
        <f t="shared" si="26"/>
        <v>0</v>
      </c>
      <c r="K164" s="88">
        <f t="shared" si="26"/>
        <v>0</v>
      </c>
      <c r="L164" s="86">
        <f t="shared" si="26"/>
        <v>0</v>
      </c>
      <c r="M164" s="87">
        <f t="shared" si="26"/>
        <v>0</v>
      </c>
      <c r="N164" s="87">
        <f t="shared" si="26"/>
        <v>0</v>
      </c>
      <c r="O164" s="87">
        <f t="shared" si="26"/>
        <v>0</v>
      </c>
      <c r="P164" s="87">
        <f t="shared" si="26"/>
        <v>0</v>
      </c>
      <c r="Q164" s="87">
        <f t="shared" si="26"/>
        <v>0</v>
      </c>
      <c r="R164" s="87">
        <f t="shared" si="26"/>
        <v>0</v>
      </c>
      <c r="S164" s="87">
        <f t="shared" si="26"/>
        <v>0</v>
      </c>
      <c r="T164" s="87">
        <f t="shared" si="26"/>
        <v>0</v>
      </c>
      <c r="U164" s="88">
        <f t="shared" si="26"/>
        <v>0</v>
      </c>
      <c r="V164" s="89">
        <f t="shared" si="26"/>
        <v>0</v>
      </c>
      <c r="W164" s="87">
        <f t="shared" si="26"/>
        <v>0</v>
      </c>
      <c r="X164" s="87">
        <f t="shared" si="26"/>
        <v>0</v>
      </c>
      <c r="Y164" s="87">
        <f t="shared" si="26"/>
        <v>0</v>
      </c>
      <c r="Z164" s="87">
        <f t="shared" si="26"/>
        <v>0</v>
      </c>
      <c r="AA164" s="87">
        <f t="shared" si="26"/>
        <v>0</v>
      </c>
      <c r="AB164" s="87">
        <f t="shared" si="26"/>
        <v>0</v>
      </c>
      <c r="AC164" s="87">
        <f t="shared" si="26"/>
        <v>0</v>
      </c>
      <c r="AD164" s="87">
        <f t="shared" si="26"/>
        <v>0</v>
      </c>
      <c r="AE164" s="87">
        <f t="shared" si="26"/>
        <v>0</v>
      </c>
      <c r="AF164" s="96">
        <f t="shared" si="26"/>
        <v>0</v>
      </c>
      <c r="AG164" s="90">
        <f t="shared" si="26"/>
        <v>0</v>
      </c>
      <c r="AH164" s="78" t="s">
        <v>135</v>
      </c>
      <c r="AI164" s="128">
        <f>SUM(AI155:AI162)</f>
        <v>0</v>
      </c>
    </row>
    <row r="165" spans="1:53" s="53" customFormat="1" ht="24.5" thickBot="1">
      <c r="A165" s="147" t="s">
        <v>168</v>
      </c>
      <c r="B165" s="159"/>
      <c r="C165" s="160"/>
      <c r="D165" s="160"/>
      <c r="E165" s="160"/>
      <c r="F165" s="160"/>
      <c r="G165" s="160"/>
      <c r="H165" s="160"/>
      <c r="I165" s="160"/>
      <c r="J165" s="160"/>
      <c r="K165" s="161"/>
      <c r="L165" s="162"/>
      <c r="M165" s="160"/>
      <c r="N165" s="160"/>
      <c r="O165" s="160"/>
      <c r="P165" s="160"/>
      <c r="Q165" s="160"/>
      <c r="R165" s="160"/>
      <c r="S165" s="160"/>
      <c r="T165" s="160"/>
      <c r="U165" s="163"/>
      <c r="V165" s="159"/>
      <c r="W165" s="160"/>
      <c r="X165" s="160"/>
      <c r="Y165" s="160"/>
      <c r="Z165" s="160"/>
      <c r="AA165" s="160"/>
      <c r="AB165" s="160"/>
      <c r="AC165" s="160"/>
      <c r="AD165" s="160"/>
      <c r="AE165" s="160"/>
      <c r="AF165" s="161"/>
      <c r="AG165" s="148">
        <f>SUM(B165:AF165)</f>
        <v>0</v>
      </c>
      <c r="AH165" s="51"/>
      <c r="AI165" s="51"/>
      <c r="AM165" s="52"/>
      <c r="AN165" s="52"/>
      <c r="AO165" s="52"/>
      <c r="AP165" s="52"/>
      <c r="AQ165" s="52"/>
      <c r="AR165" s="52"/>
      <c r="AS165" s="52"/>
      <c r="AT165" s="52"/>
      <c r="AU165" s="52"/>
      <c r="AV165" s="52"/>
    </row>
    <row r="166" spans="1:53" ht="26.25" customHeight="1">
      <c r="A166" s="54" t="s">
        <v>195</v>
      </c>
      <c r="B166" s="279">
        <f>B148+1</f>
        <v>7</v>
      </c>
      <c r="C166" s="279"/>
      <c r="D166" s="55" t="s">
        <v>130</v>
      </c>
      <c r="E166" s="280">
        <v>1</v>
      </c>
      <c r="F166" s="280"/>
      <c r="G166" s="56" t="s">
        <v>131</v>
      </c>
      <c r="H166" s="57" t="s">
        <v>132</v>
      </c>
    </row>
    <row r="167" spans="1:53" ht="20.149999999999999" customHeight="1" thickBot="1">
      <c r="AJ167" s="22">
        <f>E166</f>
        <v>1</v>
      </c>
      <c r="AK167" s="22" t="s">
        <v>133</v>
      </c>
    </row>
    <row r="168" spans="1:53" ht="25" customHeight="1" thickBot="1">
      <c r="A168" s="58" t="s">
        <v>134</v>
      </c>
      <c r="B168" s="59">
        <v>1</v>
      </c>
      <c r="C168" s="60">
        <v>2</v>
      </c>
      <c r="D168" s="60">
        <v>3</v>
      </c>
      <c r="E168" s="60">
        <v>4</v>
      </c>
      <c r="F168" s="60">
        <v>5</v>
      </c>
      <c r="G168" s="60">
        <v>6</v>
      </c>
      <c r="H168" s="60">
        <v>7</v>
      </c>
      <c r="I168" s="60">
        <v>8</v>
      </c>
      <c r="J168" s="60">
        <v>9</v>
      </c>
      <c r="K168" s="61">
        <v>10</v>
      </c>
      <c r="L168" s="59">
        <v>11</v>
      </c>
      <c r="M168" s="60">
        <v>12</v>
      </c>
      <c r="N168" s="60">
        <v>13</v>
      </c>
      <c r="O168" s="60">
        <v>14</v>
      </c>
      <c r="P168" s="60">
        <v>15</v>
      </c>
      <c r="Q168" s="60">
        <v>16</v>
      </c>
      <c r="R168" s="60">
        <v>17</v>
      </c>
      <c r="S168" s="60">
        <v>18</v>
      </c>
      <c r="T168" s="60">
        <v>19</v>
      </c>
      <c r="U168" s="61">
        <v>20</v>
      </c>
      <c r="V168" s="59">
        <v>21</v>
      </c>
      <c r="W168" s="60">
        <v>22</v>
      </c>
      <c r="X168" s="60">
        <v>23</v>
      </c>
      <c r="Y168" s="60">
        <v>24</v>
      </c>
      <c r="Z168" s="60">
        <v>25</v>
      </c>
      <c r="AA168" s="60">
        <v>26</v>
      </c>
      <c r="AB168" s="60">
        <v>27</v>
      </c>
      <c r="AC168" s="60">
        <v>28</v>
      </c>
      <c r="AD168" s="60">
        <v>29</v>
      </c>
      <c r="AE168" s="60">
        <v>30</v>
      </c>
      <c r="AF168" s="61">
        <v>31</v>
      </c>
      <c r="AG168" s="285" t="s">
        <v>135</v>
      </c>
      <c r="AK168" s="62" t="s">
        <v>136</v>
      </c>
      <c r="AL168" s="124" t="e">
        <f>ROUNDUP(AG171/AG170,1)</f>
        <v>#DIV/0!</v>
      </c>
      <c r="AS168" s="36"/>
      <c r="AT168" s="36"/>
      <c r="BA168" s="36"/>
    </row>
    <row r="169" spans="1:53" ht="25" customHeight="1" thickBot="1">
      <c r="A169" s="63" t="s">
        <v>137</v>
      </c>
      <c r="B169" s="150" t="s">
        <v>119</v>
      </c>
      <c r="C169" s="150" t="s">
        <v>120</v>
      </c>
      <c r="D169" s="150" t="s">
        <v>121</v>
      </c>
      <c r="E169" s="150" t="s">
        <v>122</v>
      </c>
      <c r="F169" s="150" t="s">
        <v>116</v>
      </c>
      <c r="G169" s="150" t="s">
        <v>117</v>
      </c>
      <c r="H169" s="150" t="s">
        <v>118</v>
      </c>
      <c r="I169" s="150" t="s">
        <v>119</v>
      </c>
      <c r="J169" s="150" t="s">
        <v>120</v>
      </c>
      <c r="K169" s="150" t="s">
        <v>121</v>
      </c>
      <c r="L169" s="150" t="s">
        <v>122</v>
      </c>
      <c r="M169" s="150" t="s">
        <v>116</v>
      </c>
      <c r="N169" s="150" t="s">
        <v>117</v>
      </c>
      <c r="O169" s="150" t="s">
        <v>118</v>
      </c>
      <c r="P169" s="150" t="s">
        <v>119</v>
      </c>
      <c r="Q169" s="150" t="s">
        <v>120</v>
      </c>
      <c r="R169" s="150" t="s">
        <v>121</v>
      </c>
      <c r="S169" s="150" t="s">
        <v>122</v>
      </c>
      <c r="T169" s="150" t="s">
        <v>116</v>
      </c>
      <c r="U169" s="150" t="s">
        <v>117</v>
      </c>
      <c r="V169" s="150" t="s">
        <v>118</v>
      </c>
      <c r="W169" s="150" t="s">
        <v>119</v>
      </c>
      <c r="X169" s="150" t="s">
        <v>120</v>
      </c>
      <c r="Y169" s="150" t="s">
        <v>121</v>
      </c>
      <c r="Z169" s="150" t="s">
        <v>122</v>
      </c>
      <c r="AA169" s="150" t="s">
        <v>116</v>
      </c>
      <c r="AB169" s="150" t="s">
        <v>117</v>
      </c>
      <c r="AC169" s="150" t="s">
        <v>118</v>
      </c>
      <c r="AD169" s="150" t="s">
        <v>119</v>
      </c>
      <c r="AE169" s="150" t="s">
        <v>213</v>
      </c>
      <c r="AF169" s="150" t="s">
        <v>202</v>
      </c>
      <c r="AG169" s="286"/>
      <c r="AK169" s="283" t="s">
        <v>183</v>
      </c>
      <c r="AL169" s="287" t="e">
        <f>ROUND((AG173+AG175+AG177+AG179+AG180)/AG182*100,0) &amp;"％"</f>
        <v>#DIV/0!</v>
      </c>
    </row>
    <row r="170" spans="1:53" ht="25" customHeight="1" thickBot="1">
      <c r="A170" s="64" t="s">
        <v>138</v>
      </c>
      <c r="B170" s="97"/>
      <c r="C170" s="98"/>
      <c r="D170" s="98"/>
      <c r="E170" s="98"/>
      <c r="F170" s="98"/>
      <c r="G170" s="98"/>
      <c r="H170" s="98"/>
      <c r="I170" s="98"/>
      <c r="J170" s="98"/>
      <c r="K170" s="99"/>
      <c r="L170" s="97"/>
      <c r="M170" s="98"/>
      <c r="N170" s="98"/>
      <c r="O170" s="98"/>
      <c r="P170" s="98"/>
      <c r="Q170" s="98"/>
      <c r="R170" s="98"/>
      <c r="S170" s="98"/>
      <c r="T170" s="98"/>
      <c r="U170" s="99"/>
      <c r="V170" s="100"/>
      <c r="W170" s="98"/>
      <c r="X170" s="98"/>
      <c r="Y170" s="98"/>
      <c r="Z170" s="98"/>
      <c r="AA170" s="98"/>
      <c r="AB170" s="98"/>
      <c r="AC170" s="98"/>
      <c r="AD170" s="98"/>
      <c r="AE170" s="98"/>
      <c r="AF170" s="101"/>
      <c r="AG170" s="91">
        <f>COUNTIF(B170:AF170,"○")</f>
        <v>0</v>
      </c>
      <c r="AH170" s="65"/>
      <c r="AK170" s="284"/>
      <c r="AL170" s="288"/>
    </row>
    <row r="171" spans="1:53" ht="25" customHeight="1" thickBot="1">
      <c r="A171" s="64" t="s">
        <v>139</v>
      </c>
      <c r="B171" s="86">
        <f t="shared" ref="B171:AF171" si="27">SUM(B172:B180)</f>
        <v>0</v>
      </c>
      <c r="C171" s="87">
        <f t="shared" si="27"/>
        <v>0</v>
      </c>
      <c r="D171" s="87">
        <f t="shared" si="27"/>
        <v>0</v>
      </c>
      <c r="E171" s="87">
        <f t="shared" si="27"/>
        <v>0</v>
      </c>
      <c r="F171" s="87">
        <f t="shared" si="27"/>
        <v>0</v>
      </c>
      <c r="G171" s="87">
        <f t="shared" si="27"/>
        <v>0</v>
      </c>
      <c r="H171" s="87">
        <f t="shared" si="27"/>
        <v>0</v>
      </c>
      <c r="I171" s="87">
        <f t="shared" si="27"/>
        <v>0</v>
      </c>
      <c r="J171" s="87">
        <f t="shared" si="27"/>
        <v>0</v>
      </c>
      <c r="K171" s="88">
        <f t="shared" si="27"/>
        <v>0</v>
      </c>
      <c r="L171" s="86">
        <f t="shared" si="27"/>
        <v>0</v>
      </c>
      <c r="M171" s="87">
        <f t="shared" si="27"/>
        <v>0</v>
      </c>
      <c r="N171" s="87">
        <f t="shared" si="27"/>
        <v>0</v>
      </c>
      <c r="O171" s="87">
        <f t="shared" si="27"/>
        <v>0</v>
      </c>
      <c r="P171" s="87">
        <f t="shared" si="27"/>
        <v>0</v>
      </c>
      <c r="Q171" s="87">
        <f t="shared" si="27"/>
        <v>0</v>
      </c>
      <c r="R171" s="87">
        <f t="shared" si="27"/>
        <v>0</v>
      </c>
      <c r="S171" s="87">
        <f t="shared" si="27"/>
        <v>0</v>
      </c>
      <c r="T171" s="87">
        <f t="shared" si="27"/>
        <v>0</v>
      </c>
      <c r="U171" s="88">
        <f t="shared" si="27"/>
        <v>0</v>
      </c>
      <c r="V171" s="89">
        <f t="shared" si="27"/>
        <v>0</v>
      </c>
      <c r="W171" s="87">
        <f t="shared" si="27"/>
        <v>0</v>
      </c>
      <c r="X171" s="87">
        <f t="shared" si="27"/>
        <v>0</v>
      </c>
      <c r="Y171" s="87">
        <f t="shared" si="27"/>
        <v>0</v>
      </c>
      <c r="Z171" s="87">
        <f t="shared" si="27"/>
        <v>0</v>
      </c>
      <c r="AA171" s="87">
        <f t="shared" si="27"/>
        <v>0</v>
      </c>
      <c r="AB171" s="87">
        <f t="shared" si="27"/>
        <v>0</v>
      </c>
      <c r="AC171" s="87">
        <f t="shared" si="27"/>
        <v>0</v>
      </c>
      <c r="AD171" s="87">
        <f t="shared" si="27"/>
        <v>0</v>
      </c>
      <c r="AE171" s="87">
        <f t="shared" si="27"/>
        <v>0</v>
      </c>
      <c r="AF171" s="87">
        <f t="shared" si="27"/>
        <v>0</v>
      </c>
      <c r="AG171" s="90">
        <f>SUM(B171:AF171)</f>
        <v>0</v>
      </c>
      <c r="AH171" s="66"/>
      <c r="AI171" s="274" t="s">
        <v>188</v>
      </c>
      <c r="AK171" s="62" t="s">
        <v>189</v>
      </c>
      <c r="AL171" s="125" t="e">
        <f>ROUND(SUM(AI173:AI180)/AG182,1)</f>
        <v>#DIV/0!</v>
      </c>
    </row>
    <row r="172" spans="1:53" ht="25" customHeight="1" thickBot="1">
      <c r="A172" s="64" t="s">
        <v>140</v>
      </c>
      <c r="B172" s="102"/>
      <c r="C172" s="101"/>
      <c r="D172" s="101"/>
      <c r="E172" s="101"/>
      <c r="F172" s="101"/>
      <c r="G172" s="101"/>
      <c r="H172" s="101"/>
      <c r="I172" s="101"/>
      <c r="J172" s="101"/>
      <c r="K172" s="99"/>
      <c r="L172" s="102"/>
      <c r="M172" s="101"/>
      <c r="N172" s="101"/>
      <c r="O172" s="101"/>
      <c r="P172" s="101"/>
      <c r="Q172" s="101"/>
      <c r="R172" s="101"/>
      <c r="S172" s="101"/>
      <c r="T172" s="101"/>
      <c r="U172" s="99"/>
      <c r="V172" s="103"/>
      <c r="W172" s="101"/>
      <c r="X172" s="101"/>
      <c r="Y172" s="101"/>
      <c r="Z172" s="101"/>
      <c r="AA172" s="101"/>
      <c r="AB172" s="101"/>
      <c r="AC172" s="101"/>
      <c r="AD172" s="101"/>
      <c r="AE172" s="101"/>
      <c r="AF172" s="101"/>
      <c r="AG172" s="90">
        <f>SUM(B172:AF172)</f>
        <v>0</v>
      </c>
      <c r="AI172" s="289"/>
      <c r="AK172" s="67" t="s">
        <v>123</v>
      </c>
      <c r="AL172" s="158"/>
    </row>
    <row r="173" spans="1:53" ht="25" customHeight="1" thickBot="1">
      <c r="A173" s="68" t="s">
        <v>184</v>
      </c>
      <c r="B173" s="104"/>
      <c r="C173" s="105"/>
      <c r="D173" s="105"/>
      <c r="E173" s="105"/>
      <c r="F173" s="105"/>
      <c r="G173" s="105"/>
      <c r="H173" s="105"/>
      <c r="I173" s="105"/>
      <c r="J173" s="105"/>
      <c r="K173" s="106"/>
      <c r="L173" s="104"/>
      <c r="M173" s="105"/>
      <c r="N173" s="105"/>
      <c r="O173" s="105"/>
      <c r="P173" s="105"/>
      <c r="Q173" s="105"/>
      <c r="R173" s="105"/>
      <c r="S173" s="105"/>
      <c r="T173" s="105"/>
      <c r="U173" s="106"/>
      <c r="V173" s="107"/>
      <c r="W173" s="105"/>
      <c r="X173" s="105"/>
      <c r="Y173" s="105"/>
      <c r="Z173" s="105"/>
      <c r="AA173" s="105"/>
      <c r="AB173" s="105"/>
      <c r="AC173" s="105"/>
      <c r="AD173" s="105"/>
      <c r="AE173" s="105"/>
      <c r="AF173" s="105"/>
      <c r="AG173" s="92">
        <f t="shared" ref="AG173:AG181" si="28">SUM(B173:AF173)</f>
        <v>0</v>
      </c>
      <c r="AH173" s="69" t="s">
        <v>156</v>
      </c>
      <c r="AI173" s="127">
        <f>AG173*2</f>
        <v>0</v>
      </c>
      <c r="AK173" s="67" t="s">
        <v>124</v>
      </c>
      <c r="AL173" s="126" t="e">
        <f>AL168/AE2</f>
        <v>#DIV/0!</v>
      </c>
    </row>
    <row r="174" spans="1:53" ht="25" customHeight="1" thickBot="1">
      <c r="A174" s="68" t="s">
        <v>142</v>
      </c>
      <c r="B174" s="108"/>
      <c r="C174" s="109"/>
      <c r="D174" s="109"/>
      <c r="E174" s="109"/>
      <c r="F174" s="109"/>
      <c r="G174" s="109"/>
      <c r="H174" s="109"/>
      <c r="I174" s="109"/>
      <c r="J174" s="109"/>
      <c r="K174" s="110"/>
      <c r="L174" s="108"/>
      <c r="M174" s="109"/>
      <c r="N174" s="109"/>
      <c r="O174" s="109"/>
      <c r="P174" s="109"/>
      <c r="Q174" s="109"/>
      <c r="R174" s="109"/>
      <c r="S174" s="109"/>
      <c r="T174" s="109"/>
      <c r="U174" s="110"/>
      <c r="V174" s="111"/>
      <c r="W174" s="109"/>
      <c r="X174" s="109"/>
      <c r="Y174" s="109"/>
      <c r="Z174" s="109"/>
      <c r="AA174" s="109"/>
      <c r="AB174" s="109"/>
      <c r="AC174" s="109"/>
      <c r="AD174" s="109"/>
      <c r="AE174" s="109"/>
      <c r="AF174" s="112"/>
      <c r="AG174" s="92">
        <f t="shared" si="28"/>
        <v>0</v>
      </c>
      <c r="AH174" s="69" t="s">
        <v>157</v>
      </c>
      <c r="AI174" s="127">
        <f>AG174*2</f>
        <v>0</v>
      </c>
      <c r="AJ174" s="51"/>
      <c r="AK174" s="146" t="s">
        <v>169</v>
      </c>
      <c r="AL174" s="149" t="e">
        <f>ROUND((AG183)/AG171*100,0) &amp;"％"</f>
        <v>#DIV/0!</v>
      </c>
    </row>
    <row r="175" spans="1:53" ht="25" customHeight="1" thickBot="1">
      <c r="A175" s="70" t="s">
        <v>185</v>
      </c>
      <c r="B175" s="108"/>
      <c r="C175" s="109"/>
      <c r="D175" s="109"/>
      <c r="E175" s="109"/>
      <c r="F175" s="109"/>
      <c r="G175" s="109"/>
      <c r="H175" s="109"/>
      <c r="I175" s="109"/>
      <c r="J175" s="109"/>
      <c r="K175" s="110"/>
      <c r="L175" s="108"/>
      <c r="M175" s="109"/>
      <c r="N175" s="109"/>
      <c r="O175" s="109"/>
      <c r="P175" s="109"/>
      <c r="Q175" s="109"/>
      <c r="R175" s="109"/>
      <c r="S175" s="109"/>
      <c r="T175" s="109"/>
      <c r="U175" s="110"/>
      <c r="V175" s="111"/>
      <c r="W175" s="109"/>
      <c r="X175" s="109"/>
      <c r="Y175" s="109"/>
      <c r="Z175" s="109"/>
      <c r="AA175" s="109"/>
      <c r="AB175" s="109"/>
      <c r="AC175" s="109"/>
      <c r="AD175" s="109"/>
      <c r="AE175" s="109"/>
      <c r="AF175" s="112"/>
      <c r="AG175" s="92">
        <f t="shared" si="28"/>
        <v>0</v>
      </c>
      <c r="AH175" s="69" t="s">
        <v>144</v>
      </c>
      <c r="AI175" s="127">
        <f>AG175*3</f>
        <v>0</v>
      </c>
    </row>
    <row r="176" spans="1:53" ht="25" customHeight="1" thickBot="1">
      <c r="A176" s="68" t="s">
        <v>145</v>
      </c>
      <c r="B176" s="108"/>
      <c r="C176" s="109"/>
      <c r="D176" s="109"/>
      <c r="E176" s="109"/>
      <c r="F176" s="109"/>
      <c r="G176" s="109"/>
      <c r="H176" s="109"/>
      <c r="I176" s="109"/>
      <c r="J176" s="109"/>
      <c r="K176" s="110"/>
      <c r="L176" s="108"/>
      <c r="M176" s="109"/>
      <c r="N176" s="109"/>
      <c r="O176" s="109"/>
      <c r="P176" s="109"/>
      <c r="Q176" s="109"/>
      <c r="R176" s="109"/>
      <c r="S176" s="109"/>
      <c r="T176" s="109"/>
      <c r="U176" s="110"/>
      <c r="V176" s="111"/>
      <c r="W176" s="109"/>
      <c r="X176" s="109"/>
      <c r="Y176" s="109"/>
      <c r="Z176" s="109"/>
      <c r="AA176" s="109"/>
      <c r="AB176" s="109"/>
      <c r="AC176" s="109"/>
      <c r="AD176" s="109"/>
      <c r="AE176" s="109"/>
      <c r="AF176" s="112"/>
      <c r="AG176" s="92">
        <f t="shared" si="28"/>
        <v>0</v>
      </c>
      <c r="AH176" s="69" t="s">
        <v>144</v>
      </c>
      <c r="AI176" s="127">
        <f>AG176*3</f>
        <v>0</v>
      </c>
    </row>
    <row r="177" spans="1:53" ht="25" customHeight="1" thickBot="1">
      <c r="A177" s="73" t="s">
        <v>186</v>
      </c>
      <c r="B177" s="108"/>
      <c r="C177" s="109"/>
      <c r="D177" s="109"/>
      <c r="E177" s="109"/>
      <c r="F177" s="109"/>
      <c r="G177" s="109"/>
      <c r="H177" s="109"/>
      <c r="I177" s="109"/>
      <c r="J177" s="109"/>
      <c r="K177" s="110"/>
      <c r="L177" s="108"/>
      <c r="M177" s="109"/>
      <c r="N177" s="109"/>
      <c r="O177" s="109"/>
      <c r="P177" s="109"/>
      <c r="Q177" s="109"/>
      <c r="R177" s="109"/>
      <c r="S177" s="109"/>
      <c r="T177" s="109"/>
      <c r="U177" s="110"/>
      <c r="V177" s="111"/>
      <c r="W177" s="109"/>
      <c r="X177" s="109"/>
      <c r="Y177" s="109"/>
      <c r="Z177" s="109"/>
      <c r="AA177" s="109"/>
      <c r="AB177" s="109"/>
      <c r="AC177" s="109"/>
      <c r="AD177" s="109"/>
      <c r="AE177" s="109"/>
      <c r="AF177" s="112"/>
      <c r="AG177" s="93">
        <f t="shared" si="28"/>
        <v>0</v>
      </c>
      <c r="AH177" s="69" t="s">
        <v>146</v>
      </c>
      <c r="AI177" s="128">
        <f>AG177*4</f>
        <v>0</v>
      </c>
    </row>
    <row r="178" spans="1:53" ht="25" customHeight="1" thickBot="1">
      <c r="A178" s="74" t="s">
        <v>147</v>
      </c>
      <c r="B178" s="113"/>
      <c r="C178" s="114"/>
      <c r="D178" s="114"/>
      <c r="E178" s="114"/>
      <c r="F178" s="114"/>
      <c r="G178" s="114"/>
      <c r="H178" s="114"/>
      <c r="I178" s="114"/>
      <c r="J178" s="114"/>
      <c r="K178" s="115"/>
      <c r="L178" s="113"/>
      <c r="M178" s="114"/>
      <c r="N178" s="114"/>
      <c r="O178" s="114"/>
      <c r="P178" s="114"/>
      <c r="Q178" s="114"/>
      <c r="R178" s="114"/>
      <c r="S178" s="114"/>
      <c r="T178" s="114"/>
      <c r="U178" s="115"/>
      <c r="V178" s="116"/>
      <c r="W178" s="114"/>
      <c r="X178" s="114"/>
      <c r="Y178" s="114"/>
      <c r="Z178" s="114"/>
      <c r="AA178" s="114"/>
      <c r="AB178" s="114"/>
      <c r="AC178" s="114"/>
      <c r="AD178" s="114"/>
      <c r="AE178" s="114"/>
      <c r="AF178" s="117"/>
      <c r="AG178" s="93">
        <f t="shared" si="28"/>
        <v>0</v>
      </c>
      <c r="AH178" s="69" t="s">
        <v>146</v>
      </c>
      <c r="AI178" s="128">
        <f>AG178*4</f>
        <v>0</v>
      </c>
    </row>
    <row r="179" spans="1:53" ht="25" customHeight="1" thickBot="1">
      <c r="A179" s="73" t="s">
        <v>148</v>
      </c>
      <c r="B179" s="113"/>
      <c r="C179" s="114"/>
      <c r="D179" s="114"/>
      <c r="E179" s="114"/>
      <c r="F179" s="114"/>
      <c r="G179" s="114"/>
      <c r="H179" s="114"/>
      <c r="I179" s="114"/>
      <c r="J179" s="114"/>
      <c r="K179" s="115"/>
      <c r="L179" s="113"/>
      <c r="M179" s="114"/>
      <c r="N179" s="114"/>
      <c r="O179" s="114"/>
      <c r="P179" s="114"/>
      <c r="Q179" s="114"/>
      <c r="R179" s="114"/>
      <c r="S179" s="114"/>
      <c r="T179" s="114"/>
      <c r="U179" s="115"/>
      <c r="V179" s="116"/>
      <c r="W179" s="114"/>
      <c r="X179" s="114"/>
      <c r="Y179" s="114"/>
      <c r="Z179" s="114"/>
      <c r="AA179" s="114"/>
      <c r="AB179" s="114"/>
      <c r="AC179" s="114"/>
      <c r="AD179" s="114"/>
      <c r="AE179" s="114"/>
      <c r="AF179" s="117"/>
      <c r="AG179" s="93">
        <f t="shared" si="28"/>
        <v>0</v>
      </c>
      <c r="AH179" s="69" t="s">
        <v>149</v>
      </c>
      <c r="AI179" s="129">
        <f>AG179*5</f>
        <v>0</v>
      </c>
    </row>
    <row r="180" spans="1:53" ht="25" customHeight="1" thickBot="1">
      <c r="A180" s="63" t="s">
        <v>150</v>
      </c>
      <c r="B180" s="132"/>
      <c r="C180" s="133"/>
      <c r="D180" s="133"/>
      <c r="E180" s="133"/>
      <c r="F180" s="133"/>
      <c r="G180" s="133"/>
      <c r="H180" s="133"/>
      <c r="I180" s="133"/>
      <c r="J180" s="133"/>
      <c r="K180" s="134"/>
      <c r="L180" s="132"/>
      <c r="M180" s="133"/>
      <c r="N180" s="133"/>
      <c r="O180" s="133"/>
      <c r="P180" s="133"/>
      <c r="Q180" s="133"/>
      <c r="R180" s="133"/>
      <c r="S180" s="133"/>
      <c r="T180" s="133"/>
      <c r="U180" s="134"/>
      <c r="V180" s="135"/>
      <c r="W180" s="133"/>
      <c r="X180" s="133"/>
      <c r="Y180" s="133"/>
      <c r="Z180" s="133"/>
      <c r="AA180" s="133"/>
      <c r="AB180" s="133"/>
      <c r="AC180" s="133"/>
      <c r="AD180" s="133"/>
      <c r="AE180" s="133"/>
      <c r="AF180" s="136"/>
      <c r="AG180" s="130">
        <f t="shared" si="28"/>
        <v>0</v>
      </c>
      <c r="AH180" s="69" t="s">
        <v>151</v>
      </c>
      <c r="AI180" s="129">
        <f>AG180*6</f>
        <v>0</v>
      </c>
    </row>
    <row r="181" spans="1:53" ht="24.75" customHeight="1" thickBot="1">
      <c r="A181" s="77" t="s">
        <v>192</v>
      </c>
      <c r="B181" s="107"/>
      <c r="C181" s="105"/>
      <c r="D181" s="105"/>
      <c r="E181" s="105"/>
      <c r="F181" s="105"/>
      <c r="G181" s="105"/>
      <c r="H181" s="105"/>
      <c r="I181" s="105"/>
      <c r="J181" s="105"/>
      <c r="K181" s="106"/>
      <c r="L181" s="104"/>
      <c r="M181" s="105"/>
      <c r="N181" s="105"/>
      <c r="O181" s="105"/>
      <c r="P181" s="105"/>
      <c r="Q181" s="105"/>
      <c r="R181" s="105"/>
      <c r="S181" s="105"/>
      <c r="T181" s="105"/>
      <c r="U181" s="106"/>
      <c r="V181" s="107"/>
      <c r="W181" s="105"/>
      <c r="X181" s="105"/>
      <c r="Y181" s="105"/>
      <c r="Z181" s="105"/>
      <c r="AA181" s="105"/>
      <c r="AB181" s="105"/>
      <c r="AC181" s="105"/>
      <c r="AD181" s="105"/>
      <c r="AE181" s="105"/>
      <c r="AF181" s="123"/>
      <c r="AG181" s="95">
        <f t="shared" si="28"/>
        <v>0</v>
      </c>
      <c r="AH181" s="78"/>
      <c r="AI181" s="79"/>
    </row>
    <row r="182" spans="1:53" ht="25" customHeight="1" thickBot="1">
      <c r="A182" s="80" t="s">
        <v>191</v>
      </c>
      <c r="B182" s="87">
        <f t="shared" ref="B182:AG182" si="29">SUM(B173:B180)</f>
        <v>0</v>
      </c>
      <c r="C182" s="87">
        <f t="shared" si="29"/>
        <v>0</v>
      </c>
      <c r="D182" s="87">
        <f t="shared" si="29"/>
        <v>0</v>
      </c>
      <c r="E182" s="87">
        <f t="shared" si="29"/>
        <v>0</v>
      </c>
      <c r="F182" s="87">
        <f t="shared" si="29"/>
        <v>0</v>
      </c>
      <c r="G182" s="87">
        <f t="shared" si="29"/>
        <v>0</v>
      </c>
      <c r="H182" s="87">
        <f t="shared" si="29"/>
        <v>0</v>
      </c>
      <c r="I182" s="87">
        <f t="shared" si="29"/>
        <v>0</v>
      </c>
      <c r="J182" s="87">
        <f t="shared" si="29"/>
        <v>0</v>
      </c>
      <c r="K182" s="88">
        <f t="shared" si="29"/>
        <v>0</v>
      </c>
      <c r="L182" s="86">
        <f t="shared" si="29"/>
        <v>0</v>
      </c>
      <c r="M182" s="87">
        <f t="shared" si="29"/>
        <v>0</v>
      </c>
      <c r="N182" s="87">
        <f t="shared" si="29"/>
        <v>0</v>
      </c>
      <c r="O182" s="87">
        <f t="shared" si="29"/>
        <v>0</v>
      </c>
      <c r="P182" s="87">
        <f t="shared" si="29"/>
        <v>0</v>
      </c>
      <c r="Q182" s="87">
        <f t="shared" si="29"/>
        <v>0</v>
      </c>
      <c r="R182" s="87">
        <f t="shared" si="29"/>
        <v>0</v>
      </c>
      <c r="S182" s="87">
        <f t="shared" si="29"/>
        <v>0</v>
      </c>
      <c r="T182" s="87">
        <f t="shared" si="29"/>
        <v>0</v>
      </c>
      <c r="U182" s="88">
        <f t="shared" si="29"/>
        <v>0</v>
      </c>
      <c r="V182" s="89">
        <f t="shared" si="29"/>
        <v>0</v>
      </c>
      <c r="W182" s="87">
        <f t="shared" si="29"/>
        <v>0</v>
      </c>
      <c r="X182" s="87">
        <f t="shared" si="29"/>
        <v>0</v>
      </c>
      <c r="Y182" s="87">
        <f t="shared" si="29"/>
        <v>0</v>
      </c>
      <c r="Z182" s="87">
        <f t="shared" si="29"/>
        <v>0</v>
      </c>
      <c r="AA182" s="87">
        <f t="shared" si="29"/>
        <v>0</v>
      </c>
      <c r="AB182" s="87">
        <f t="shared" si="29"/>
        <v>0</v>
      </c>
      <c r="AC182" s="87">
        <f t="shared" si="29"/>
        <v>0</v>
      </c>
      <c r="AD182" s="87">
        <f t="shared" si="29"/>
        <v>0</v>
      </c>
      <c r="AE182" s="87">
        <f t="shared" si="29"/>
        <v>0</v>
      </c>
      <c r="AF182" s="96">
        <f t="shared" si="29"/>
        <v>0</v>
      </c>
      <c r="AG182" s="90">
        <f t="shared" si="29"/>
        <v>0</v>
      </c>
      <c r="AH182" s="78" t="s">
        <v>135</v>
      </c>
      <c r="AI182" s="128">
        <f>SUM(AI173:AI180)</f>
        <v>0</v>
      </c>
    </row>
    <row r="183" spans="1:53" s="53" customFormat="1" ht="24.5" thickBot="1">
      <c r="A183" s="147" t="s">
        <v>168</v>
      </c>
      <c r="B183" s="159"/>
      <c r="C183" s="160"/>
      <c r="D183" s="160"/>
      <c r="E183" s="160"/>
      <c r="F183" s="160"/>
      <c r="G183" s="160"/>
      <c r="H183" s="160"/>
      <c r="I183" s="160"/>
      <c r="J183" s="160"/>
      <c r="K183" s="161"/>
      <c r="L183" s="162"/>
      <c r="M183" s="160"/>
      <c r="N183" s="160"/>
      <c r="O183" s="160"/>
      <c r="P183" s="160"/>
      <c r="Q183" s="160"/>
      <c r="R183" s="160"/>
      <c r="S183" s="160"/>
      <c r="T183" s="160"/>
      <c r="U183" s="163"/>
      <c r="V183" s="159"/>
      <c r="W183" s="160"/>
      <c r="X183" s="160"/>
      <c r="Y183" s="160"/>
      <c r="Z183" s="160"/>
      <c r="AA183" s="160"/>
      <c r="AB183" s="160"/>
      <c r="AC183" s="160"/>
      <c r="AD183" s="160"/>
      <c r="AE183" s="160"/>
      <c r="AF183" s="161"/>
      <c r="AG183" s="148">
        <f>SUM(B183:AF183)</f>
        <v>0</v>
      </c>
      <c r="AH183" s="51"/>
      <c r="AI183" s="51"/>
      <c r="AM183" s="52"/>
      <c r="AN183" s="52"/>
      <c r="AO183" s="52"/>
      <c r="AP183" s="52"/>
      <c r="AQ183" s="52"/>
      <c r="AR183" s="52"/>
      <c r="AS183" s="52"/>
      <c r="AT183" s="52"/>
      <c r="AU183" s="52"/>
      <c r="AV183" s="52"/>
    </row>
    <row r="184" spans="1:53" ht="26.25" customHeight="1">
      <c r="A184" s="54" t="s">
        <v>195</v>
      </c>
      <c r="B184" s="279">
        <f>B166</f>
        <v>7</v>
      </c>
      <c r="C184" s="279"/>
      <c r="D184" s="55" t="s">
        <v>130</v>
      </c>
      <c r="E184" s="280">
        <v>2</v>
      </c>
      <c r="F184" s="280"/>
      <c r="G184" s="56" t="s">
        <v>131</v>
      </c>
      <c r="H184" s="57" t="s">
        <v>132</v>
      </c>
    </row>
    <row r="185" spans="1:53" ht="20.149999999999999" customHeight="1" thickBot="1">
      <c r="AJ185" s="22">
        <f>E184</f>
        <v>2</v>
      </c>
      <c r="AK185" s="22" t="s">
        <v>133</v>
      </c>
    </row>
    <row r="186" spans="1:53" ht="25" customHeight="1" thickBot="1">
      <c r="A186" s="58" t="s">
        <v>134</v>
      </c>
      <c r="B186" s="59">
        <v>1</v>
      </c>
      <c r="C186" s="60">
        <v>2</v>
      </c>
      <c r="D186" s="60">
        <v>3</v>
      </c>
      <c r="E186" s="60">
        <v>4</v>
      </c>
      <c r="F186" s="60">
        <v>5</v>
      </c>
      <c r="G186" s="60">
        <v>6</v>
      </c>
      <c r="H186" s="60">
        <v>7</v>
      </c>
      <c r="I186" s="60">
        <v>8</v>
      </c>
      <c r="J186" s="60">
        <v>9</v>
      </c>
      <c r="K186" s="61">
        <v>10</v>
      </c>
      <c r="L186" s="59">
        <v>11</v>
      </c>
      <c r="M186" s="60">
        <v>12</v>
      </c>
      <c r="N186" s="60">
        <v>13</v>
      </c>
      <c r="O186" s="60">
        <v>14</v>
      </c>
      <c r="P186" s="60">
        <v>15</v>
      </c>
      <c r="Q186" s="60">
        <v>16</v>
      </c>
      <c r="R186" s="60">
        <v>17</v>
      </c>
      <c r="S186" s="60">
        <v>18</v>
      </c>
      <c r="T186" s="60">
        <v>19</v>
      </c>
      <c r="U186" s="61">
        <v>20</v>
      </c>
      <c r="V186" s="59">
        <v>21</v>
      </c>
      <c r="W186" s="60">
        <v>22</v>
      </c>
      <c r="X186" s="60">
        <v>23</v>
      </c>
      <c r="Y186" s="60">
        <v>24</v>
      </c>
      <c r="Z186" s="60">
        <v>25</v>
      </c>
      <c r="AA186" s="60">
        <v>26</v>
      </c>
      <c r="AB186" s="60">
        <v>27</v>
      </c>
      <c r="AC186" s="60">
        <v>28</v>
      </c>
      <c r="AD186" s="60"/>
      <c r="AE186" s="60"/>
      <c r="AF186" s="61"/>
      <c r="AG186" s="285" t="s">
        <v>135</v>
      </c>
      <c r="AK186" s="62" t="s">
        <v>136</v>
      </c>
      <c r="AL186" s="124" t="e">
        <f>ROUNDUP(AG189/AG188,1)</f>
        <v>#DIV/0!</v>
      </c>
      <c r="AS186" s="36"/>
      <c r="AT186" s="36"/>
      <c r="BA186" s="36"/>
    </row>
    <row r="187" spans="1:53" ht="25" customHeight="1" thickBot="1">
      <c r="A187" s="63" t="s">
        <v>137</v>
      </c>
      <c r="B187" s="150" t="s">
        <v>122</v>
      </c>
      <c r="C187" s="150" t="s">
        <v>116</v>
      </c>
      <c r="D187" s="150" t="s">
        <v>117</v>
      </c>
      <c r="E187" s="150" t="s">
        <v>118</v>
      </c>
      <c r="F187" s="150" t="s">
        <v>119</v>
      </c>
      <c r="G187" s="150" t="s">
        <v>120</v>
      </c>
      <c r="H187" s="150" t="s">
        <v>121</v>
      </c>
      <c r="I187" s="150" t="s">
        <v>122</v>
      </c>
      <c r="J187" s="150" t="s">
        <v>116</v>
      </c>
      <c r="K187" s="150" t="s">
        <v>117</v>
      </c>
      <c r="L187" s="150" t="s">
        <v>118</v>
      </c>
      <c r="M187" s="150" t="s">
        <v>119</v>
      </c>
      <c r="N187" s="150" t="s">
        <v>120</v>
      </c>
      <c r="O187" s="150" t="s">
        <v>121</v>
      </c>
      <c r="P187" s="150" t="s">
        <v>122</v>
      </c>
      <c r="Q187" s="150" t="s">
        <v>116</v>
      </c>
      <c r="R187" s="150" t="s">
        <v>117</v>
      </c>
      <c r="S187" s="150" t="s">
        <v>118</v>
      </c>
      <c r="T187" s="150" t="s">
        <v>119</v>
      </c>
      <c r="U187" s="150" t="s">
        <v>120</v>
      </c>
      <c r="V187" s="150" t="s">
        <v>121</v>
      </c>
      <c r="W187" s="150" t="s">
        <v>122</v>
      </c>
      <c r="X187" s="150" t="s">
        <v>116</v>
      </c>
      <c r="Y187" s="150" t="s">
        <v>117</v>
      </c>
      <c r="Z187" s="150" t="s">
        <v>118</v>
      </c>
      <c r="AA187" s="150" t="s">
        <v>119</v>
      </c>
      <c r="AB187" s="150" t="s">
        <v>214</v>
      </c>
      <c r="AC187" s="150" t="s">
        <v>215</v>
      </c>
      <c r="AD187" s="150"/>
      <c r="AE187" s="76"/>
      <c r="AF187" s="151"/>
      <c r="AG187" s="286"/>
      <c r="AK187" s="283" t="s">
        <v>183</v>
      </c>
      <c r="AL187" s="287" t="e">
        <f>ROUND((AG191+AG193+AG195+AG197+AG198)/AG200*100,0) &amp;"％"</f>
        <v>#DIV/0!</v>
      </c>
    </row>
    <row r="188" spans="1:53" ht="25" customHeight="1" thickBot="1">
      <c r="A188" s="64" t="s">
        <v>138</v>
      </c>
      <c r="B188" s="97"/>
      <c r="C188" s="98"/>
      <c r="D188" s="98"/>
      <c r="E188" s="98"/>
      <c r="F188" s="98"/>
      <c r="G188" s="98"/>
      <c r="H188" s="98"/>
      <c r="I188" s="98"/>
      <c r="J188" s="98"/>
      <c r="K188" s="99"/>
      <c r="L188" s="97"/>
      <c r="M188" s="98"/>
      <c r="N188" s="98"/>
      <c r="O188" s="98"/>
      <c r="P188" s="98"/>
      <c r="Q188" s="98"/>
      <c r="R188" s="98"/>
      <c r="S188" s="98"/>
      <c r="T188" s="98"/>
      <c r="U188" s="99"/>
      <c r="V188" s="100"/>
      <c r="W188" s="98"/>
      <c r="X188" s="98"/>
      <c r="Y188" s="98"/>
      <c r="Z188" s="98"/>
      <c r="AA188" s="98"/>
      <c r="AB188" s="98"/>
      <c r="AC188" s="98"/>
      <c r="AD188" s="98"/>
      <c r="AE188" s="98"/>
      <c r="AF188" s="101"/>
      <c r="AG188" s="91">
        <f>COUNTIF(B188:AF188,"○")</f>
        <v>0</v>
      </c>
      <c r="AH188" s="65"/>
      <c r="AK188" s="284"/>
      <c r="AL188" s="288"/>
    </row>
    <row r="189" spans="1:53" ht="25" customHeight="1" thickBot="1">
      <c r="A189" s="64" t="s">
        <v>139</v>
      </c>
      <c r="B189" s="86">
        <f t="shared" ref="B189:AF189" si="30">SUM(B190:B198)</f>
        <v>0</v>
      </c>
      <c r="C189" s="87">
        <f t="shared" si="30"/>
        <v>0</v>
      </c>
      <c r="D189" s="87">
        <f t="shared" si="30"/>
        <v>0</v>
      </c>
      <c r="E189" s="87">
        <f t="shared" si="30"/>
        <v>0</v>
      </c>
      <c r="F189" s="87">
        <f t="shared" si="30"/>
        <v>0</v>
      </c>
      <c r="G189" s="87">
        <f t="shared" si="30"/>
        <v>0</v>
      </c>
      <c r="H189" s="87">
        <f t="shared" si="30"/>
        <v>0</v>
      </c>
      <c r="I189" s="87">
        <f t="shared" si="30"/>
        <v>0</v>
      </c>
      <c r="J189" s="87">
        <f t="shared" si="30"/>
        <v>0</v>
      </c>
      <c r="K189" s="88">
        <f t="shared" si="30"/>
        <v>0</v>
      </c>
      <c r="L189" s="86">
        <f t="shared" si="30"/>
        <v>0</v>
      </c>
      <c r="M189" s="87">
        <f t="shared" si="30"/>
        <v>0</v>
      </c>
      <c r="N189" s="87">
        <f t="shared" si="30"/>
        <v>0</v>
      </c>
      <c r="O189" s="87">
        <f t="shared" si="30"/>
        <v>0</v>
      </c>
      <c r="P189" s="87">
        <f t="shared" si="30"/>
        <v>0</v>
      </c>
      <c r="Q189" s="87">
        <f t="shared" si="30"/>
        <v>0</v>
      </c>
      <c r="R189" s="87">
        <f t="shared" si="30"/>
        <v>0</v>
      </c>
      <c r="S189" s="87">
        <f t="shared" si="30"/>
        <v>0</v>
      </c>
      <c r="T189" s="87">
        <f t="shared" si="30"/>
        <v>0</v>
      </c>
      <c r="U189" s="88">
        <f t="shared" si="30"/>
        <v>0</v>
      </c>
      <c r="V189" s="89">
        <f t="shared" si="30"/>
        <v>0</v>
      </c>
      <c r="W189" s="87">
        <f t="shared" si="30"/>
        <v>0</v>
      </c>
      <c r="X189" s="87">
        <f t="shared" si="30"/>
        <v>0</v>
      </c>
      <c r="Y189" s="87">
        <f t="shared" si="30"/>
        <v>0</v>
      </c>
      <c r="Z189" s="87">
        <f t="shared" si="30"/>
        <v>0</v>
      </c>
      <c r="AA189" s="87">
        <f t="shared" si="30"/>
        <v>0</v>
      </c>
      <c r="AB189" s="87">
        <f t="shared" si="30"/>
        <v>0</v>
      </c>
      <c r="AC189" s="87">
        <f t="shared" si="30"/>
        <v>0</v>
      </c>
      <c r="AD189" s="87">
        <f t="shared" si="30"/>
        <v>0</v>
      </c>
      <c r="AE189" s="87">
        <f t="shared" si="30"/>
        <v>0</v>
      </c>
      <c r="AF189" s="87">
        <f t="shared" si="30"/>
        <v>0</v>
      </c>
      <c r="AG189" s="90">
        <f>SUM(B189:AF189)</f>
        <v>0</v>
      </c>
      <c r="AH189" s="66"/>
      <c r="AI189" s="274" t="s">
        <v>188</v>
      </c>
      <c r="AK189" s="62" t="s">
        <v>189</v>
      </c>
      <c r="AL189" s="125" t="e">
        <f>ROUND(SUM(AI191:AI198)/AG200,1)</f>
        <v>#DIV/0!</v>
      </c>
    </row>
    <row r="190" spans="1:53" ht="25" customHeight="1" thickBot="1">
      <c r="A190" s="64" t="s">
        <v>140</v>
      </c>
      <c r="B190" s="102"/>
      <c r="C190" s="101"/>
      <c r="D190" s="101"/>
      <c r="E190" s="101"/>
      <c r="F190" s="101"/>
      <c r="G190" s="101"/>
      <c r="H190" s="101"/>
      <c r="I190" s="101"/>
      <c r="J190" s="101"/>
      <c r="K190" s="99"/>
      <c r="L190" s="102"/>
      <c r="M190" s="101"/>
      <c r="N190" s="101"/>
      <c r="O190" s="101"/>
      <c r="P190" s="101"/>
      <c r="Q190" s="101"/>
      <c r="R190" s="101"/>
      <c r="S190" s="101"/>
      <c r="T190" s="101"/>
      <c r="U190" s="99"/>
      <c r="V190" s="103"/>
      <c r="W190" s="101"/>
      <c r="X190" s="101"/>
      <c r="Y190" s="101"/>
      <c r="Z190" s="101"/>
      <c r="AA190" s="101"/>
      <c r="AB190" s="101"/>
      <c r="AC190" s="101"/>
      <c r="AD190" s="101"/>
      <c r="AE190" s="101"/>
      <c r="AF190" s="101"/>
      <c r="AG190" s="90">
        <f>SUM(B190:AF190)</f>
        <v>0</v>
      </c>
      <c r="AI190" s="289"/>
      <c r="AK190" s="67" t="s">
        <v>123</v>
      </c>
      <c r="AL190" s="158"/>
    </row>
    <row r="191" spans="1:53" ht="25" customHeight="1" thickBot="1">
      <c r="A191" s="68" t="s">
        <v>184</v>
      </c>
      <c r="B191" s="104"/>
      <c r="C191" s="105"/>
      <c r="D191" s="105"/>
      <c r="E191" s="105"/>
      <c r="F191" s="105"/>
      <c r="G191" s="105"/>
      <c r="H191" s="105"/>
      <c r="I191" s="105"/>
      <c r="J191" s="105"/>
      <c r="K191" s="106"/>
      <c r="L191" s="104"/>
      <c r="M191" s="105"/>
      <c r="N191" s="105"/>
      <c r="O191" s="105"/>
      <c r="P191" s="105"/>
      <c r="Q191" s="105"/>
      <c r="R191" s="105"/>
      <c r="S191" s="105"/>
      <c r="T191" s="105"/>
      <c r="U191" s="106"/>
      <c r="V191" s="107"/>
      <c r="W191" s="105"/>
      <c r="X191" s="105"/>
      <c r="Y191" s="105"/>
      <c r="Z191" s="105"/>
      <c r="AA191" s="105"/>
      <c r="AB191" s="105"/>
      <c r="AC191" s="105"/>
      <c r="AD191" s="105"/>
      <c r="AE191" s="105"/>
      <c r="AF191" s="105"/>
      <c r="AG191" s="92">
        <f t="shared" ref="AG191:AG199" si="31">SUM(B191:AF191)</f>
        <v>0</v>
      </c>
      <c r="AH191" s="69" t="s">
        <v>156</v>
      </c>
      <c r="AI191" s="127">
        <f>AG191*2</f>
        <v>0</v>
      </c>
      <c r="AK191" s="67" t="s">
        <v>124</v>
      </c>
      <c r="AL191" s="126" t="e">
        <f>AL186/AE2</f>
        <v>#DIV/0!</v>
      </c>
    </row>
    <row r="192" spans="1:53" ht="25" customHeight="1" thickBot="1">
      <c r="A192" s="68" t="s">
        <v>142</v>
      </c>
      <c r="B192" s="108"/>
      <c r="C192" s="109"/>
      <c r="D192" s="109"/>
      <c r="E192" s="109"/>
      <c r="F192" s="109"/>
      <c r="G192" s="109"/>
      <c r="H192" s="109"/>
      <c r="I192" s="109"/>
      <c r="J192" s="109"/>
      <c r="K192" s="110"/>
      <c r="L192" s="108"/>
      <c r="M192" s="109"/>
      <c r="N192" s="109"/>
      <c r="O192" s="109"/>
      <c r="P192" s="109"/>
      <c r="Q192" s="109"/>
      <c r="R192" s="109"/>
      <c r="S192" s="109"/>
      <c r="T192" s="109"/>
      <c r="U192" s="110"/>
      <c r="V192" s="111"/>
      <c r="W192" s="109"/>
      <c r="X192" s="109"/>
      <c r="Y192" s="109"/>
      <c r="Z192" s="109"/>
      <c r="AA192" s="109"/>
      <c r="AB192" s="109"/>
      <c r="AC192" s="109"/>
      <c r="AD192" s="109"/>
      <c r="AE192" s="109"/>
      <c r="AF192" s="112"/>
      <c r="AG192" s="92">
        <f t="shared" si="31"/>
        <v>0</v>
      </c>
      <c r="AH192" s="69" t="s">
        <v>152</v>
      </c>
      <c r="AI192" s="127">
        <f>AG192*2</f>
        <v>0</v>
      </c>
      <c r="AJ192" s="51"/>
      <c r="AK192" s="146" t="s">
        <v>169</v>
      </c>
      <c r="AL192" s="149" t="e">
        <f>ROUND((AG201)/AG189*100,0) &amp;"％"</f>
        <v>#DIV/0!</v>
      </c>
    </row>
    <row r="193" spans="1:53" ht="25" customHeight="1" thickBot="1">
      <c r="A193" s="70" t="s">
        <v>185</v>
      </c>
      <c r="B193" s="108"/>
      <c r="C193" s="109"/>
      <c r="D193" s="109"/>
      <c r="E193" s="109"/>
      <c r="F193" s="109"/>
      <c r="G193" s="109"/>
      <c r="H193" s="109"/>
      <c r="I193" s="109"/>
      <c r="J193" s="109"/>
      <c r="K193" s="110"/>
      <c r="L193" s="108"/>
      <c r="M193" s="109"/>
      <c r="N193" s="109"/>
      <c r="O193" s="109"/>
      <c r="P193" s="109"/>
      <c r="Q193" s="109"/>
      <c r="R193" s="109"/>
      <c r="S193" s="109"/>
      <c r="T193" s="109"/>
      <c r="U193" s="110"/>
      <c r="V193" s="111"/>
      <c r="W193" s="109"/>
      <c r="X193" s="109"/>
      <c r="Y193" s="109"/>
      <c r="Z193" s="109"/>
      <c r="AA193" s="109"/>
      <c r="AB193" s="109"/>
      <c r="AC193" s="109"/>
      <c r="AD193" s="109"/>
      <c r="AE193" s="109"/>
      <c r="AF193" s="112"/>
      <c r="AG193" s="92">
        <f t="shared" si="31"/>
        <v>0</v>
      </c>
      <c r="AH193" s="69" t="s">
        <v>144</v>
      </c>
      <c r="AI193" s="127">
        <f>AG193*3</f>
        <v>0</v>
      </c>
    </row>
    <row r="194" spans="1:53" ht="25" customHeight="1" thickBot="1">
      <c r="A194" s="68" t="s">
        <v>145</v>
      </c>
      <c r="B194" s="108"/>
      <c r="C194" s="109"/>
      <c r="D194" s="109"/>
      <c r="E194" s="109"/>
      <c r="F194" s="109"/>
      <c r="G194" s="109"/>
      <c r="H194" s="109"/>
      <c r="I194" s="109"/>
      <c r="J194" s="109"/>
      <c r="K194" s="110"/>
      <c r="L194" s="108"/>
      <c r="M194" s="109"/>
      <c r="N194" s="109"/>
      <c r="O194" s="109"/>
      <c r="P194" s="109"/>
      <c r="Q194" s="109"/>
      <c r="R194" s="109"/>
      <c r="S194" s="109"/>
      <c r="T194" s="109"/>
      <c r="U194" s="110"/>
      <c r="V194" s="111"/>
      <c r="W194" s="109"/>
      <c r="X194" s="109"/>
      <c r="Y194" s="109"/>
      <c r="Z194" s="109"/>
      <c r="AA194" s="109"/>
      <c r="AB194" s="109"/>
      <c r="AC194" s="109"/>
      <c r="AD194" s="109"/>
      <c r="AE194" s="109"/>
      <c r="AF194" s="112"/>
      <c r="AG194" s="92">
        <f t="shared" si="31"/>
        <v>0</v>
      </c>
      <c r="AH194" s="69" t="s">
        <v>144</v>
      </c>
      <c r="AI194" s="127">
        <f>AG194*3</f>
        <v>0</v>
      </c>
    </row>
    <row r="195" spans="1:53" ht="25" customHeight="1" thickBot="1">
      <c r="A195" s="73" t="s">
        <v>186</v>
      </c>
      <c r="B195" s="108"/>
      <c r="C195" s="109"/>
      <c r="D195" s="109"/>
      <c r="E195" s="109"/>
      <c r="F195" s="109"/>
      <c r="G195" s="109"/>
      <c r="H195" s="109"/>
      <c r="I195" s="109"/>
      <c r="J195" s="109"/>
      <c r="K195" s="110"/>
      <c r="L195" s="108"/>
      <c r="M195" s="109"/>
      <c r="N195" s="109"/>
      <c r="O195" s="109"/>
      <c r="P195" s="109"/>
      <c r="Q195" s="109"/>
      <c r="R195" s="109"/>
      <c r="S195" s="109"/>
      <c r="T195" s="109"/>
      <c r="U195" s="110"/>
      <c r="V195" s="111"/>
      <c r="W195" s="109"/>
      <c r="X195" s="109"/>
      <c r="Y195" s="109"/>
      <c r="Z195" s="109"/>
      <c r="AA195" s="109"/>
      <c r="AB195" s="109"/>
      <c r="AC195" s="109"/>
      <c r="AD195" s="109"/>
      <c r="AE195" s="109"/>
      <c r="AF195" s="112"/>
      <c r="AG195" s="93">
        <f t="shared" si="31"/>
        <v>0</v>
      </c>
      <c r="AH195" s="69" t="s">
        <v>146</v>
      </c>
      <c r="AI195" s="128">
        <f>AG195*4</f>
        <v>0</v>
      </c>
    </row>
    <row r="196" spans="1:53" ht="25" customHeight="1" thickBot="1">
      <c r="A196" s="74" t="s">
        <v>147</v>
      </c>
      <c r="B196" s="113"/>
      <c r="C196" s="114"/>
      <c r="D196" s="114"/>
      <c r="E196" s="114"/>
      <c r="F196" s="114"/>
      <c r="G196" s="114"/>
      <c r="H196" s="114"/>
      <c r="I196" s="114"/>
      <c r="J196" s="114"/>
      <c r="K196" s="115"/>
      <c r="L196" s="113"/>
      <c r="M196" s="114"/>
      <c r="N196" s="114"/>
      <c r="O196" s="114"/>
      <c r="P196" s="114"/>
      <c r="Q196" s="114"/>
      <c r="R196" s="114"/>
      <c r="S196" s="114"/>
      <c r="T196" s="114"/>
      <c r="U196" s="115"/>
      <c r="V196" s="116"/>
      <c r="W196" s="114"/>
      <c r="X196" s="114"/>
      <c r="Y196" s="114"/>
      <c r="Z196" s="114"/>
      <c r="AA196" s="114"/>
      <c r="AB196" s="114"/>
      <c r="AC196" s="114"/>
      <c r="AD196" s="114"/>
      <c r="AE196" s="114"/>
      <c r="AF196" s="117"/>
      <c r="AG196" s="93">
        <f t="shared" si="31"/>
        <v>0</v>
      </c>
      <c r="AH196" s="69" t="s">
        <v>146</v>
      </c>
      <c r="AI196" s="128">
        <f>AG196*4</f>
        <v>0</v>
      </c>
    </row>
    <row r="197" spans="1:53" ht="25" customHeight="1" thickBot="1">
      <c r="A197" s="73" t="s">
        <v>148</v>
      </c>
      <c r="B197" s="113"/>
      <c r="C197" s="114"/>
      <c r="D197" s="114"/>
      <c r="E197" s="114"/>
      <c r="F197" s="114"/>
      <c r="G197" s="114"/>
      <c r="H197" s="114"/>
      <c r="I197" s="114"/>
      <c r="J197" s="114"/>
      <c r="K197" s="115"/>
      <c r="L197" s="113"/>
      <c r="M197" s="114"/>
      <c r="N197" s="114"/>
      <c r="O197" s="114"/>
      <c r="P197" s="114"/>
      <c r="Q197" s="114"/>
      <c r="R197" s="114"/>
      <c r="S197" s="114"/>
      <c r="T197" s="114"/>
      <c r="U197" s="115"/>
      <c r="V197" s="116"/>
      <c r="W197" s="114"/>
      <c r="X197" s="114"/>
      <c r="Y197" s="114"/>
      <c r="Z197" s="114"/>
      <c r="AA197" s="114"/>
      <c r="AB197" s="114"/>
      <c r="AC197" s="114"/>
      <c r="AD197" s="114"/>
      <c r="AE197" s="114"/>
      <c r="AF197" s="117"/>
      <c r="AG197" s="93">
        <f t="shared" si="31"/>
        <v>0</v>
      </c>
      <c r="AH197" s="69" t="s">
        <v>149</v>
      </c>
      <c r="AI197" s="129">
        <f>AG197*5</f>
        <v>0</v>
      </c>
    </row>
    <row r="198" spans="1:53" ht="25" customHeight="1" thickBot="1">
      <c r="A198" s="63" t="s">
        <v>150</v>
      </c>
      <c r="B198" s="132"/>
      <c r="C198" s="133"/>
      <c r="D198" s="133"/>
      <c r="E198" s="133"/>
      <c r="F198" s="133"/>
      <c r="G198" s="133"/>
      <c r="H198" s="133"/>
      <c r="I198" s="133"/>
      <c r="J198" s="133"/>
      <c r="K198" s="134"/>
      <c r="L198" s="132"/>
      <c r="M198" s="133"/>
      <c r="N198" s="133"/>
      <c r="O198" s="133"/>
      <c r="P198" s="133"/>
      <c r="Q198" s="133"/>
      <c r="R198" s="133"/>
      <c r="S198" s="133"/>
      <c r="T198" s="133"/>
      <c r="U198" s="134"/>
      <c r="V198" s="135"/>
      <c r="W198" s="133"/>
      <c r="X198" s="133"/>
      <c r="Y198" s="133"/>
      <c r="Z198" s="133"/>
      <c r="AA198" s="133"/>
      <c r="AB198" s="133"/>
      <c r="AC198" s="133"/>
      <c r="AD198" s="133"/>
      <c r="AE198" s="133"/>
      <c r="AF198" s="136"/>
      <c r="AG198" s="130">
        <f t="shared" si="31"/>
        <v>0</v>
      </c>
      <c r="AH198" s="69" t="s">
        <v>151</v>
      </c>
      <c r="AI198" s="129">
        <f>AG198*6</f>
        <v>0</v>
      </c>
    </row>
    <row r="199" spans="1:53" ht="24.75" customHeight="1" thickBot="1">
      <c r="A199" s="77" t="s">
        <v>192</v>
      </c>
      <c r="B199" s="107"/>
      <c r="C199" s="105"/>
      <c r="D199" s="105"/>
      <c r="E199" s="105"/>
      <c r="F199" s="105"/>
      <c r="G199" s="105"/>
      <c r="H199" s="105"/>
      <c r="I199" s="105"/>
      <c r="J199" s="105"/>
      <c r="K199" s="106"/>
      <c r="L199" s="104"/>
      <c r="M199" s="105"/>
      <c r="N199" s="105"/>
      <c r="O199" s="105"/>
      <c r="P199" s="105"/>
      <c r="Q199" s="105"/>
      <c r="R199" s="105"/>
      <c r="S199" s="105"/>
      <c r="T199" s="105"/>
      <c r="U199" s="106"/>
      <c r="V199" s="107"/>
      <c r="W199" s="105"/>
      <c r="X199" s="105"/>
      <c r="Y199" s="105"/>
      <c r="Z199" s="105"/>
      <c r="AA199" s="105"/>
      <c r="AB199" s="105"/>
      <c r="AC199" s="105"/>
      <c r="AD199" s="105"/>
      <c r="AE199" s="105"/>
      <c r="AF199" s="123"/>
      <c r="AG199" s="95">
        <f t="shared" si="31"/>
        <v>0</v>
      </c>
      <c r="AH199" s="78"/>
      <c r="AI199" s="79"/>
    </row>
    <row r="200" spans="1:53" ht="25" customHeight="1" thickBot="1">
      <c r="A200" s="80" t="s">
        <v>191</v>
      </c>
      <c r="B200" s="87">
        <f t="shared" ref="B200:AG200" si="32">SUM(B191:B198)</f>
        <v>0</v>
      </c>
      <c r="C200" s="87">
        <f t="shared" si="32"/>
        <v>0</v>
      </c>
      <c r="D200" s="87">
        <f t="shared" si="32"/>
        <v>0</v>
      </c>
      <c r="E200" s="87">
        <f t="shared" si="32"/>
        <v>0</v>
      </c>
      <c r="F200" s="87">
        <f t="shared" si="32"/>
        <v>0</v>
      </c>
      <c r="G200" s="87">
        <f t="shared" si="32"/>
        <v>0</v>
      </c>
      <c r="H200" s="87">
        <f t="shared" si="32"/>
        <v>0</v>
      </c>
      <c r="I200" s="87">
        <f t="shared" si="32"/>
        <v>0</v>
      </c>
      <c r="J200" s="87">
        <f t="shared" si="32"/>
        <v>0</v>
      </c>
      <c r="K200" s="88">
        <f t="shared" si="32"/>
        <v>0</v>
      </c>
      <c r="L200" s="86">
        <f t="shared" si="32"/>
        <v>0</v>
      </c>
      <c r="M200" s="87">
        <f t="shared" si="32"/>
        <v>0</v>
      </c>
      <c r="N200" s="87">
        <f t="shared" si="32"/>
        <v>0</v>
      </c>
      <c r="O200" s="87">
        <f t="shared" si="32"/>
        <v>0</v>
      </c>
      <c r="P200" s="87">
        <f t="shared" si="32"/>
        <v>0</v>
      </c>
      <c r="Q200" s="87">
        <f t="shared" si="32"/>
        <v>0</v>
      </c>
      <c r="R200" s="87">
        <f t="shared" si="32"/>
        <v>0</v>
      </c>
      <c r="S200" s="87">
        <f t="shared" si="32"/>
        <v>0</v>
      </c>
      <c r="T200" s="87">
        <f t="shared" si="32"/>
        <v>0</v>
      </c>
      <c r="U200" s="88">
        <f t="shared" si="32"/>
        <v>0</v>
      </c>
      <c r="V200" s="89">
        <f t="shared" si="32"/>
        <v>0</v>
      </c>
      <c r="W200" s="87">
        <f t="shared" si="32"/>
        <v>0</v>
      </c>
      <c r="X200" s="87">
        <f t="shared" si="32"/>
        <v>0</v>
      </c>
      <c r="Y200" s="87">
        <f t="shared" si="32"/>
        <v>0</v>
      </c>
      <c r="Z200" s="87">
        <f t="shared" si="32"/>
        <v>0</v>
      </c>
      <c r="AA200" s="87">
        <f t="shared" si="32"/>
        <v>0</v>
      </c>
      <c r="AB200" s="87">
        <f t="shared" si="32"/>
        <v>0</v>
      </c>
      <c r="AC200" s="87">
        <f t="shared" si="32"/>
        <v>0</v>
      </c>
      <c r="AD200" s="87">
        <f t="shared" si="32"/>
        <v>0</v>
      </c>
      <c r="AE200" s="87">
        <f t="shared" si="32"/>
        <v>0</v>
      </c>
      <c r="AF200" s="96">
        <f t="shared" si="32"/>
        <v>0</v>
      </c>
      <c r="AG200" s="90">
        <f t="shared" si="32"/>
        <v>0</v>
      </c>
      <c r="AH200" s="78" t="s">
        <v>135</v>
      </c>
      <c r="AI200" s="128">
        <f>SUM(AI191:AI198)</f>
        <v>0</v>
      </c>
    </row>
    <row r="201" spans="1:53" s="53" customFormat="1" ht="24.5" thickBot="1">
      <c r="A201" s="147" t="s">
        <v>168</v>
      </c>
      <c r="B201" s="159"/>
      <c r="C201" s="160"/>
      <c r="D201" s="160"/>
      <c r="E201" s="160"/>
      <c r="F201" s="160"/>
      <c r="G201" s="160"/>
      <c r="H201" s="160"/>
      <c r="I201" s="160"/>
      <c r="J201" s="160"/>
      <c r="K201" s="161"/>
      <c r="L201" s="162"/>
      <c r="M201" s="160"/>
      <c r="N201" s="160"/>
      <c r="O201" s="160"/>
      <c r="P201" s="160"/>
      <c r="Q201" s="160"/>
      <c r="R201" s="160"/>
      <c r="S201" s="160"/>
      <c r="T201" s="160"/>
      <c r="U201" s="163"/>
      <c r="V201" s="159"/>
      <c r="W201" s="160"/>
      <c r="X201" s="160"/>
      <c r="Y201" s="160"/>
      <c r="Z201" s="160"/>
      <c r="AA201" s="160"/>
      <c r="AB201" s="160"/>
      <c r="AC201" s="160"/>
      <c r="AD201" s="160"/>
      <c r="AE201" s="160"/>
      <c r="AF201" s="161"/>
      <c r="AG201" s="148">
        <f>SUM(B201:AF201)</f>
        <v>0</v>
      </c>
      <c r="AH201" s="51"/>
      <c r="AI201" s="51"/>
      <c r="AM201" s="52"/>
      <c r="AN201" s="52"/>
      <c r="AO201" s="52"/>
      <c r="AP201" s="52"/>
      <c r="AQ201" s="52"/>
      <c r="AR201" s="52"/>
      <c r="AS201" s="52"/>
      <c r="AT201" s="52"/>
      <c r="AU201" s="52"/>
      <c r="AV201" s="52"/>
    </row>
    <row r="202" spans="1:53" ht="26.25" customHeight="1">
      <c r="A202" s="54" t="s">
        <v>195</v>
      </c>
      <c r="B202" s="279">
        <f>B166</f>
        <v>7</v>
      </c>
      <c r="C202" s="279"/>
      <c r="D202" s="55" t="s">
        <v>130</v>
      </c>
      <c r="E202" s="280">
        <v>3</v>
      </c>
      <c r="F202" s="280"/>
      <c r="G202" s="56" t="s">
        <v>131</v>
      </c>
      <c r="H202" s="57" t="s">
        <v>132</v>
      </c>
    </row>
    <row r="203" spans="1:53" ht="20.149999999999999" customHeight="1" thickBot="1">
      <c r="AJ203" s="22">
        <f>E202</f>
        <v>3</v>
      </c>
      <c r="AK203" s="22" t="s">
        <v>133</v>
      </c>
    </row>
    <row r="204" spans="1:53" ht="25" customHeight="1" thickBot="1">
      <c r="A204" s="58" t="s">
        <v>134</v>
      </c>
      <c r="B204" s="59">
        <v>1</v>
      </c>
      <c r="C204" s="60">
        <v>2</v>
      </c>
      <c r="D204" s="60">
        <v>3</v>
      </c>
      <c r="E204" s="60">
        <v>4</v>
      </c>
      <c r="F204" s="60">
        <v>5</v>
      </c>
      <c r="G204" s="60">
        <v>6</v>
      </c>
      <c r="H204" s="60">
        <v>7</v>
      </c>
      <c r="I204" s="60">
        <v>8</v>
      </c>
      <c r="J204" s="60">
        <v>9</v>
      </c>
      <c r="K204" s="61">
        <v>10</v>
      </c>
      <c r="L204" s="59">
        <v>11</v>
      </c>
      <c r="M204" s="60">
        <v>12</v>
      </c>
      <c r="N204" s="60">
        <v>13</v>
      </c>
      <c r="O204" s="60">
        <v>14</v>
      </c>
      <c r="P204" s="60">
        <v>15</v>
      </c>
      <c r="Q204" s="60">
        <v>16</v>
      </c>
      <c r="R204" s="60">
        <v>17</v>
      </c>
      <c r="S204" s="60">
        <v>18</v>
      </c>
      <c r="T204" s="60">
        <v>19</v>
      </c>
      <c r="U204" s="61">
        <v>20</v>
      </c>
      <c r="V204" s="59">
        <v>21</v>
      </c>
      <c r="W204" s="60">
        <v>22</v>
      </c>
      <c r="X204" s="60">
        <v>23</v>
      </c>
      <c r="Y204" s="60">
        <v>24</v>
      </c>
      <c r="Z204" s="60">
        <v>25</v>
      </c>
      <c r="AA204" s="60">
        <v>26</v>
      </c>
      <c r="AB204" s="60">
        <v>27</v>
      </c>
      <c r="AC204" s="60">
        <v>28</v>
      </c>
      <c r="AD204" s="60">
        <v>29</v>
      </c>
      <c r="AE204" s="60">
        <v>30</v>
      </c>
      <c r="AF204" s="61">
        <v>31</v>
      </c>
      <c r="AG204" s="285" t="s">
        <v>135</v>
      </c>
      <c r="AK204" s="62" t="s">
        <v>136</v>
      </c>
      <c r="AL204" s="124" t="e">
        <f>ROUNDUP(AG207/AG206,1)</f>
        <v>#DIV/0!</v>
      </c>
      <c r="AS204" s="36"/>
      <c r="AT204" s="36"/>
      <c r="BA204" s="36"/>
    </row>
    <row r="205" spans="1:53" ht="25" customHeight="1" thickBot="1">
      <c r="A205" s="63" t="s">
        <v>137</v>
      </c>
      <c r="B205" s="150" t="s">
        <v>122</v>
      </c>
      <c r="C205" s="150" t="s">
        <v>116</v>
      </c>
      <c r="D205" s="150" t="s">
        <v>117</v>
      </c>
      <c r="E205" s="150" t="s">
        <v>118</v>
      </c>
      <c r="F205" s="150" t="s">
        <v>119</v>
      </c>
      <c r="G205" s="150" t="s">
        <v>120</v>
      </c>
      <c r="H205" s="150" t="s">
        <v>121</v>
      </c>
      <c r="I205" s="150" t="s">
        <v>122</v>
      </c>
      <c r="J205" s="150" t="s">
        <v>116</v>
      </c>
      <c r="K205" s="150" t="s">
        <v>117</v>
      </c>
      <c r="L205" s="150" t="s">
        <v>118</v>
      </c>
      <c r="M205" s="150" t="s">
        <v>119</v>
      </c>
      <c r="N205" s="150" t="s">
        <v>120</v>
      </c>
      <c r="O205" s="150" t="s">
        <v>121</v>
      </c>
      <c r="P205" s="150" t="s">
        <v>122</v>
      </c>
      <c r="Q205" s="150" t="s">
        <v>116</v>
      </c>
      <c r="R205" s="150" t="s">
        <v>117</v>
      </c>
      <c r="S205" s="150" t="s">
        <v>118</v>
      </c>
      <c r="T205" s="150" t="s">
        <v>119</v>
      </c>
      <c r="U205" s="150" t="s">
        <v>120</v>
      </c>
      <c r="V205" s="150" t="s">
        <v>121</v>
      </c>
      <c r="W205" s="150" t="s">
        <v>122</v>
      </c>
      <c r="X205" s="150" t="s">
        <v>116</v>
      </c>
      <c r="Y205" s="150" t="s">
        <v>117</v>
      </c>
      <c r="Z205" s="150" t="s">
        <v>118</v>
      </c>
      <c r="AA205" s="150" t="s">
        <v>119</v>
      </c>
      <c r="AB205" s="150" t="s">
        <v>120</v>
      </c>
      <c r="AC205" s="150" t="s">
        <v>121</v>
      </c>
      <c r="AD205" s="150" t="s">
        <v>122</v>
      </c>
      <c r="AE205" s="150" t="s">
        <v>216</v>
      </c>
      <c r="AF205" s="150" t="s">
        <v>217</v>
      </c>
      <c r="AG205" s="286"/>
      <c r="AK205" s="283" t="s">
        <v>183</v>
      </c>
      <c r="AL205" s="287" t="e">
        <f>ROUND((AG209+AG211+AG213+AG215+AG216)/AG218*100,0) &amp;"％"</f>
        <v>#DIV/0!</v>
      </c>
    </row>
    <row r="206" spans="1:53" ht="25" customHeight="1" thickBot="1">
      <c r="A206" s="64" t="s">
        <v>138</v>
      </c>
      <c r="B206" s="97"/>
      <c r="C206" s="98"/>
      <c r="D206" s="98"/>
      <c r="E206" s="98"/>
      <c r="F206" s="98"/>
      <c r="G206" s="98"/>
      <c r="H206" s="98"/>
      <c r="I206" s="98"/>
      <c r="J206" s="98"/>
      <c r="K206" s="99"/>
      <c r="L206" s="97"/>
      <c r="M206" s="98"/>
      <c r="N206" s="98"/>
      <c r="O206" s="98"/>
      <c r="P206" s="98"/>
      <c r="Q206" s="98"/>
      <c r="R206" s="98"/>
      <c r="S206" s="98"/>
      <c r="T206" s="98"/>
      <c r="U206" s="99"/>
      <c r="V206" s="100"/>
      <c r="W206" s="98"/>
      <c r="X206" s="98"/>
      <c r="Y206" s="98"/>
      <c r="Z206" s="98"/>
      <c r="AA206" s="98"/>
      <c r="AB206" s="98"/>
      <c r="AC206" s="98"/>
      <c r="AD206" s="98"/>
      <c r="AE206" s="98"/>
      <c r="AF206" s="101"/>
      <c r="AG206" s="91">
        <f>COUNTIF(B206:AF206,"○")</f>
        <v>0</v>
      </c>
      <c r="AH206" s="65"/>
      <c r="AK206" s="284"/>
      <c r="AL206" s="288"/>
    </row>
    <row r="207" spans="1:53" ht="25" customHeight="1" thickBot="1">
      <c r="A207" s="64" t="s">
        <v>139</v>
      </c>
      <c r="B207" s="86">
        <f t="shared" ref="B207:AF207" si="33">SUM(B208:B216)</f>
        <v>0</v>
      </c>
      <c r="C207" s="87">
        <f t="shared" si="33"/>
        <v>0</v>
      </c>
      <c r="D207" s="87">
        <f t="shared" si="33"/>
        <v>0</v>
      </c>
      <c r="E207" s="87">
        <f t="shared" si="33"/>
        <v>0</v>
      </c>
      <c r="F207" s="87">
        <f t="shared" si="33"/>
        <v>0</v>
      </c>
      <c r="G207" s="87">
        <f t="shared" si="33"/>
        <v>0</v>
      </c>
      <c r="H207" s="87">
        <f t="shared" si="33"/>
        <v>0</v>
      </c>
      <c r="I207" s="87">
        <f t="shared" si="33"/>
        <v>0</v>
      </c>
      <c r="J207" s="87">
        <f t="shared" si="33"/>
        <v>0</v>
      </c>
      <c r="K207" s="88">
        <f t="shared" si="33"/>
        <v>0</v>
      </c>
      <c r="L207" s="86">
        <f t="shared" si="33"/>
        <v>0</v>
      </c>
      <c r="M207" s="87">
        <f t="shared" si="33"/>
        <v>0</v>
      </c>
      <c r="N207" s="87">
        <f t="shared" si="33"/>
        <v>0</v>
      </c>
      <c r="O207" s="87">
        <f t="shared" si="33"/>
        <v>0</v>
      </c>
      <c r="P207" s="87">
        <f t="shared" si="33"/>
        <v>0</v>
      </c>
      <c r="Q207" s="87">
        <f t="shared" si="33"/>
        <v>0</v>
      </c>
      <c r="R207" s="87">
        <f t="shared" si="33"/>
        <v>0</v>
      </c>
      <c r="S207" s="87">
        <f t="shared" si="33"/>
        <v>0</v>
      </c>
      <c r="T207" s="87">
        <f t="shared" si="33"/>
        <v>0</v>
      </c>
      <c r="U207" s="88">
        <f t="shared" si="33"/>
        <v>0</v>
      </c>
      <c r="V207" s="89">
        <f t="shared" si="33"/>
        <v>0</v>
      </c>
      <c r="W207" s="87">
        <f t="shared" si="33"/>
        <v>0</v>
      </c>
      <c r="X207" s="87">
        <f t="shared" si="33"/>
        <v>0</v>
      </c>
      <c r="Y207" s="87">
        <f t="shared" si="33"/>
        <v>0</v>
      </c>
      <c r="Z207" s="87">
        <f t="shared" si="33"/>
        <v>0</v>
      </c>
      <c r="AA207" s="87">
        <f t="shared" si="33"/>
        <v>0</v>
      </c>
      <c r="AB207" s="87">
        <f t="shared" si="33"/>
        <v>0</v>
      </c>
      <c r="AC207" s="87">
        <f t="shared" si="33"/>
        <v>0</v>
      </c>
      <c r="AD207" s="87">
        <f t="shared" si="33"/>
        <v>0</v>
      </c>
      <c r="AE207" s="87">
        <f t="shared" si="33"/>
        <v>0</v>
      </c>
      <c r="AF207" s="87">
        <f t="shared" si="33"/>
        <v>0</v>
      </c>
      <c r="AG207" s="90">
        <f>SUM(B207:AF207)</f>
        <v>0</v>
      </c>
      <c r="AH207" s="66"/>
      <c r="AI207" s="274" t="s">
        <v>188</v>
      </c>
      <c r="AK207" s="62" t="s">
        <v>189</v>
      </c>
      <c r="AL207" s="125" t="e">
        <f>ROUND(SUM(AI209:AI216)/AG218,1)</f>
        <v>#DIV/0!</v>
      </c>
    </row>
    <row r="208" spans="1:53" ht="25" customHeight="1" thickBot="1">
      <c r="A208" s="64" t="s">
        <v>140</v>
      </c>
      <c r="B208" s="102"/>
      <c r="C208" s="101"/>
      <c r="D208" s="101"/>
      <c r="E208" s="101"/>
      <c r="F208" s="101"/>
      <c r="G208" s="101"/>
      <c r="H208" s="101"/>
      <c r="I208" s="101"/>
      <c r="J208" s="101"/>
      <c r="K208" s="99"/>
      <c r="L208" s="102"/>
      <c r="M208" s="101"/>
      <c r="N208" s="101"/>
      <c r="O208" s="101"/>
      <c r="P208" s="101"/>
      <c r="Q208" s="101"/>
      <c r="R208" s="101"/>
      <c r="S208" s="101"/>
      <c r="T208" s="101"/>
      <c r="U208" s="99"/>
      <c r="V208" s="103"/>
      <c r="W208" s="101"/>
      <c r="X208" s="101"/>
      <c r="Y208" s="101"/>
      <c r="Z208" s="101"/>
      <c r="AA208" s="101"/>
      <c r="AB208" s="101"/>
      <c r="AC208" s="101"/>
      <c r="AD208" s="101"/>
      <c r="AE208" s="101"/>
      <c r="AF208" s="101"/>
      <c r="AG208" s="90">
        <f>SUM(B208:AF208)</f>
        <v>0</v>
      </c>
      <c r="AI208" s="289"/>
      <c r="AK208" s="67" t="s">
        <v>123</v>
      </c>
      <c r="AL208" s="158"/>
    </row>
    <row r="209" spans="1:48" ht="25" customHeight="1" thickBot="1">
      <c r="A209" s="68" t="s">
        <v>184</v>
      </c>
      <c r="B209" s="104"/>
      <c r="C209" s="105"/>
      <c r="D209" s="105"/>
      <c r="E209" s="105"/>
      <c r="F209" s="105"/>
      <c r="G209" s="105"/>
      <c r="H209" s="105"/>
      <c r="I209" s="105"/>
      <c r="J209" s="105"/>
      <c r="K209" s="106"/>
      <c r="L209" s="104"/>
      <c r="M209" s="105"/>
      <c r="N209" s="105"/>
      <c r="O209" s="105"/>
      <c r="P209" s="105"/>
      <c r="Q209" s="105"/>
      <c r="R209" s="105"/>
      <c r="S209" s="105"/>
      <c r="T209" s="105"/>
      <c r="U209" s="106"/>
      <c r="V209" s="107"/>
      <c r="W209" s="105"/>
      <c r="X209" s="105"/>
      <c r="Y209" s="105"/>
      <c r="Z209" s="105"/>
      <c r="AA209" s="105"/>
      <c r="AB209" s="105"/>
      <c r="AC209" s="105"/>
      <c r="AD209" s="105"/>
      <c r="AE209" s="105"/>
      <c r="AF209" s="105"/>
      <c r="AG209" s="92">
        <f t="shared" ref="AG209:AG217" si="34">SUM(B209:AF209)</f>
        <v>0</v>
      </c>
      <c r="AH209" s="69" t="s">
        <v>153</v>
      </c>
      <c r="AI209" s="127">
        <f>AG209*2</f>
        <v>0</v>
      </c>
      <c r="AK209" s="67" t="s">
        <v>124</v>
      </c>
      <c r="AL209" s="126" t="e">
        <f>AL204/AE2</f>
        <v>#DIV/0!</v>
      </c>
    </row>
    <row r="210" spans="1:48" ht="25" customHeight="1" thickBot="1">
      <c r="A210" s="68" t="s">
        <v>142</v>
      </c>
      <c r="B210" s="108"/>
      <c r="C210" s="109"/>
      <c r="D210" s="109"/>
      <c r="E210" s="109"/>
      <c r="F210" s="109"/>
      <c r="G210" s="109"/>
      <c r="H210" s="109"/>
      <c r="I210" s="109"/>
      <c r="J210" s="109"/>
      <c r="K210" s="110"/>
      <c r="L210" s="108"/>
      <c r="M210" s="109"/>
      <c r="N210" s="109"/>
      <c r="O210" s="109"/>
      <c r="P210" s="109"/>
      <c r="Q210" s="109"/>
      <c r="R210" s="109"/>
      <c r="S210" s="109"/>
      <c r="T210" s="109"/>
      <c r="U210" s="110"/>
      <c r="V210" s="111"/>
      <c r="W210" s="109"/>
      <c r="X210" s="109"/>
      <c r="Y210" s="109"/>
      <c r="Z210" s="109"/>
      <c r="AA210" s="109"/>
      <c r="AB210" s="109"/>
      <c r="AC210" s="109"/>
      <c r="AD210" s="109"/>
      <c r="AE210" s="109"/>
      <c r="AF210" s="112"/>
      <c r="AG210" s="92">
        <f t="shared" si="34"/>
        <v>0</v>
      </c>
      <c r="AH210" s="69" t="s">
        <v>153</v>
      </c>
      <c r="AI210" s="127">
        <f>AG210*2</f>
        <v>0</v>
      </c>
      <c r="AK210" s="146" t="s">
        <v>169</v>
      </c>
      <c r="AL210" s="149" t="e">
        <f>ROUND((AG219)/AG207*100,0) &amp;"％"</f>
        <v>#DIV/0!</v>
      </c>
    </row>
    <row r="211" spans="1:48" ht="25" customHeight="1" thickBot="1">
      <c r="A211" s="70" t="s">
        <v>185</v>
      </c>
      <c r="B211" s="108"/>
      <c r="C211" s="109"/>
      <c r="D211" s="109"/>
      <c r="E211" s="109"/>
      <c r="F211" s="109"/>
      <c r="G211" s="109"/>
      <c r="H211" s="109"/>
      <c r="I211" s="109"/>
      <c r="J211" s="109"/>
      <c r="K211" s="110"/>
      <c r="L211" s="108"/>
      <c r="M211" s="109"/>
      <c r="N211" s="109"/>
      <c r="O211" s="109"/>
      <c r="P211" s="109"/>
      <c r="Q211" s="109"/>
      <c r="R211" s="109"/>
      <c r="S211" s="109"/>
      <c r="T211" s="109"/>
      <c r="U211" s="110"/>
      <c r="V211" s="111"/>
      <c r="W211" s="109"/>
      <c r="X211" s="109"/>
      <c r="Y211" s="109"/>
      <c r="Z211" s="109"/>
      <c r="AA211" s="109"/>
      <c r="AB211" s="109"/>
      <c r="AC211" s="109"/>
      <c r="AD211" s="109"/>
      <c r="AE211" s="109"/>
      <c r="AF211" s="112"/>
      <c r="AG211" s="92">
        <f t="shared" si="34"/>
        <v>0</v>
      </c>
      <c r="AH211" s="69" t="s">
        <v>144</v>
      </c>
      <c r="AI211" s="127">
        <f>AG211*3</f>
        <v>0</v>
      </c>
      <c r="AJ211" s="22">
        <v>1</v>
      </c>
      <c r="AK211" s="22" t="s">
        <v>158</v>
      </c>
    </row>
    <row r="212" spans="1:48" ht="25" customHeight="1" thickBot="1">
      <c r="A212" s="68" t="s">
        <v>145</v>
      </c>
      <c r="B212" s="108"/>
      <c r="C212" s="109"/>
      <c r="D212" s="109"/>
      <c r="E212" s="109"/>
      <c r="F212" s="109"/>
      <c r="G212" s="109"/>
      <c r="H212" s="109"/>
      <c r="I212" s="109"/>
      <c r="J212" s="109"/>
      <c r="K212" s="110"/>
      <c r="L212" s="108"/>
      <c r="M212" s="109"/>
      <c r="N212" s="109"/>
      <c r="O212" s="109"/>
      <c r="P212" s="109"/>
      <c r="Q212" s="109"/>
      <c r="R212" s="109"/>
      <c r="S212" s="109"/>
      <c r="T212" s="109"/>
      <c r="U212" s="110"/>
      <c r="V212" s="111"/>
      <c r="W212" s="109"/>
      <c r="X212" s="109"/>
      <c r="Y212" s="109"/>
      <c r="Z212" s="109"/>
      <c r="AA212" s="109"/>
      <c r="AB212" s="109"/>
      <c r="AC212" s="109"/>
      <c r="AD212" s="109"/>
      <c r="AE212" s="109"/>
      <c r="AF212" s="112"/>
      <c r="AG212" s="92">
        <f t="shared" si="34"/>
        <v>0</v>
      </c>
      <c r="AH212" s="69" t="s">
        <v>144</v>
      </c>
      <c r="AI212" s="127">
        <f>AG212*3</f>
        <v>0</v>
      </c>
      <c r="AK212" s="62" t="s">
        <v>159</v>
      </c>
      <c r="AL212" s="124" t="e">
        <f>ROUNDUP((AG9+AG27+AG45+AG63+AG81+AG99+AG117+AG135+AG153+AG171+AG189+AG207)/(AG8+AG26+AG44+AG62+AG80+AG98+AG116+AG134+AG152+AG170+AG188+AG206),1)</f>
        <v>#DIV/0!</v>
      </c>
    </row>
    <row r="213" spans="1:48" ht="25" customHeight="1" thickBot="1">
      <c r="A213" s="73" t="s">
        <v>186</v>
      </c>
      <c r="B213" s="108"/>
      <c r="C213" s="109"/>
      <c r="D213" s="109"/>
      <c r="E213" s="109"/>
      <c r="F213" s="109"/>
      <c r="G213" s="109"/>
      <c r="H213" s="109"/>
      <c r="I213" s="109"/>
      <c r="J213" s="109"/>
      <c r="K213" s="110"/>
      <c r="L213" s="108"/>
      <c r="M213" s="109"/>
      <c r="N213" s="109"/>
      <c r="O213" s="109"/>
      <c r="P213" s="109"/>
      <c r="Q213" s="109"/>
      <c r="R213" s="109"/>
      <c r="S213" s="109"/>
      <c r="T213" s="109"/>
      <c r="U213" s="110"/>
      <c r="V213" s="111"/>
      <c r="W213" s="109"/>
      <c r="X213" s="109"/>
      <c r="Y213" s="109"/>
      <c r="Z213" s="109"/>
      <c r="AA213" s="109"/>
      <c r="AB213" s="109"/>
      <c r="AC213" s="109"/>
      <c r="AD213" s="109"/>
      <c r="AE213" s="109"/>
      <c r="AF213" s="112"/>
      <c r="AG213" s="93">
        <f t="shared" si="34"/>
        <v>0</v>
      </c>
      <c r="AH213" s="69" t="s">
        <v>146</v>
      </c>
      <c r="AI213" s="128">
        <f>AG213*4</f>
        <v>0</v>
      </c>
      <c r="AK213" s="283" t="s">
        <v>183</v>
      </c>
      <c r="AL213" s="287" t="e">
        <f>ROUND((AG11+AG13+AG15+AG17+AG18+AG29+AG31+AG33+AG35+AG36+AG47+AG49+AG51+AG53+AG54+AG65+AG67+AG69+AG71+AG72+AG83+AG85+AG87+AG89+AG90+AG101+AG103+AG105+AG107+AG108+AG119+AG121+AG123+AG125+AG126+AG137+AG139+AG141+AG143+AG144+AG155+AG157+AG159+AG161+AG162+AG173+AG175+AG177+AG179+AG180+AG191+AG193+AG195+AG197+AG198+AG209+AG211+AG213+AG215+AG216)/(AG20+AG38+AG56+AG74+AG92+AG110+AG128+AG146+AG164+AG182+AG200+AG218)*100,0) &amp;"％"</f>
        <v>#DIV/0!</v>
      </c>
    </row>
    <row r="214" spans="1:48" ht="25" customHeight="1" thickBot="1">
      <c r="A214" s="74" t="s">
        <v>147</v>
      </c>
      <c r="B214" s="113"/>
      <c r="C214" s="114"/>
      <c r="D214" s="114"/>
      <c r="E214" s="114"/>
      <c r="F214" s="114"/>
      <c r="G214" s="114"/>
      <c r="H214" s="114"/>
      <c r="I214" s="114"/>
      <c r="J214" s="114"/>
      <c r="K214" s="115"/>
      <c r="L214" s="113"/>
      <c r="M214" s="114"/>
      <c r="N214" s="114"/>
      <c r="O214" s="114"/>
      <c r="P214" s="114"/>
      <c r="Q214" s="114"/>
      <c r="R214" s="114"/>
      <c r="S214" s="114"/>
      <c r="T214" s="114"/>
      <c r="U214" s="115"/>
      <c r="V214" s="116"/>
      <c r="W214" s="114"/>
      <c r="X214" s="114"/>
      <c r="Y214" s="114"/>
      <c r="Z214" s="114"/>
      <c r="AA214" s="114"/>
      <c r="AB214" s="114"/>
      <c r="AC214" s="114"/>
      <c r="AD214" s="114"/>
      <c r="AE214" s="114"/>
      <c r="AF214" s="117"/>
      <c r="AG214" s="93">
        <f t="shared" si="34"/>
        <v>0</v>
      </c>
      <c r="AH214" s="69" t="s">
        <v>146</v>
      </c>
      <c r="AI214" s="128">
        <f>AG214*4</f>
        <v>0</v>
      </c>
      <c r="AK214" s="284"/>
      <c r="AL214" s="288"/>
    </row>
    <row r="215" spans="1:48" ht="25" customHeight="1" thickBot="1">
      <c r="A215" s="73" t="s">
        <v>148</v>
      </c>
      <c r="B215" s="113"/>
      <c r="C215" s="114"/>
      <c r="D215" s="114"/>
      <c r="E215" s="114"/>
      <c r="F215" s="114"/>
      <c r="G215" s="114"/>
      <c r="H215" s="114"/>
      <c r="I215" s="114"/>
      <c r="J215" s="114"/>
      <c r="K215" s="115"/>
      <c r="L215" s="113"/>
      <c r="M215" s="114"/>
      <c r="N215" s="114"/>
      <c r="O215" s="114"/>
      <c r="P215" s="114"/>
      <c r="Q215" s="114"/>
      <c r="R215" s="114"/>
      <c r="S215" s="114"/>
      <c r="T215" s="114"/>
      <c r="U215" s="115"/>
      <c r="V215" s="116"/>
      <c r="W215" s="114"/>
      <c r="X215" s="114"/>
      <c r="Y215" s="114"/>
      <c r="Z215" s="114"/>
      <c r="AA215" s="114"/>
      <c r="AB215" s="114"/>
      <c r="AC215" s="114"/>
      <c r="AD215" s="114"/>
      <c r="AE215" s="114"/>
      <c r="AF215" s="117"/>
      <c r="AG215" s="93">
        <f t="shared" si="34"/>
        <v>0</v>
      </c>
      <c r="AH215" s="69" t="s">
        <v>149</v>
      </c>
      <c r="AI215" s="129">
        <f>AG215*5</f>
        <v>0</v>
      </c>
      <c r="AK215" s="62" t="s">
        <v>189</v>
      </c>
      <c r="AL215" s="125" t="e">
        <f>ROUND((AI20+AI38+AI56+AI74+AI92+AI110+AI128+AI146+AI164+AI182+AI200+AI218)/(AG20+AG38+AG56+AG74+AG92+AG110+AG128+AG146+AG164+AG182+AG200+AG218),1)</f>
        <v>#DIV/0!</v>
      </c>
    </row>
    <row r="216" spans="1:48" ht="25" customHeight="1" thickBot="1">
      <c r="A216" s="63" t="s">
        <v>150</v>
      </c>
      <c r="B216" s="132"/>
      <c r="C216" s="133"/>
      <c r="D216" s="133"/>
      <c r="E216" s="133"/>
      <c r="F216" s="133"/>
      <c r="G216" s="133"/>
      <c r="H216" s="133"/>
      <c r="I216" s="133"/>
      <c r="J216" s="133"/>
      <c r="K216" s="134"/>
      <c r="L216" s="132"/>
      <c r="M216" s="133"/>
      <c r="N216" s="133"/>
      <c r="O216" s="133"/>
      <c r="P216" s="133"/>
      <c r="Q216" s="133"/>
      <c r="R216" s="133"/>
      <c r="S216" s="133"/>
      <c r="T216" s="133"/>
      <c r="U216" s="134"/>
      <c r="V216" s="135"/>
      <c r="W216" s="133"/>
      <c r="X216" s="133"/>
      <c r="Y216" s="133"/>
      <c r="Z216" s="133"/>
      <c r="AA216" s="133"/>
      <c r="AB216" s="133"/>
      <c r="AC216" s="133"/>
      <c r="AD216" s="133"/>
      <c r="AE216" s="133"/>
      <c r="AF216" s="136"/>
      <c r="AG216" s="130">
        <f t="shared" si="34"/>
        <v>0</v>
      </c>
      <c r="AH216" s="69" t="s">
        <v>151</v>
      </c>
      <c r="AI216" s="129">
        <f>AG216*6</f>
        <v>0</v>
      </c>
      <c r="AK216" s="67" t="s">
        <v>123</v>
      </c>
      <c r="AL216" s="143" t="e">
        <f>AVERAGE(AL10,AL28,AL46,AL64,AL82,AL100,AL118,AL136,AL154,AL172,AL190,AL208)</f>
        <v>#DIV/0!</v>
      </c>
    </row>
    <row r="217" spans="1:48" ht="24.75" customHeight="1" thickBot="1">
      <c r="A217" s="77" t="s">
        <v>192</v>
      </c>
      <c r="B217" s="107"/>
      <c r="C217" s="105"/>
      <c r="D217" s="105"/>
      <c r="E217" s="105"/>
      <c r="F217" s="105"/>
      <c r="G217" s="105"/>
      <c r="H217" s="105"/>
      <c r="I217" s="105"/>
      <c r="J217" s="105"/>
      <c r="K217" s="106"/>
      <c r="L217" s="104"/>
      <c r="M217" s="105"/>
      <c r="N217" s="105"/>
      <c r="O217" s="105"/>
      <c r="P217" s="105"/>
      <c r="Q217" s="105"/>
      <c r="R217" s="105"/>
      <c r="S217" s="105"/>
      <c r="T217" s="105"/>
      <c r="U217" s="106"/>
      <c r="V217" s="107"/>
      <c r="W217" s="105"/>
      <c r="X217" s="105"/>
      <c r="Y217" s="105"/>
      <c r="Z217" s="105"/>
      <c r="AA217" s="105"/>
      <c r="AB217" s="105"/>
      <c r="AC217" s="105"/>
      <c r="AD217" s="105"/>
      <c r="AE217" s="105"/>
      <c r="AF217" s="123"/>
      <c r="AG217" s="95">
        <f t="shared" si="34"/>
        <v>0</v>
      </c>
      <c r="AH217" s="78"/>
      <c r="AI217" s="79"/>
      <c r="AK217" s="67" t="s">
        <v>124</v>
      </c>
      <c r="AL217" s="126" t="e">
        <f>AL212/AE2</f>
        <v>#DIV/0!</v>
      </c>
    </row>
    <row r="218" spans="1:48" ht="25" customHeight="1" thickBot="1">
      <c r="A218" s="80" t="s">
        <v>191</v>
      </c>
      <c r="B218" s="87">
        <f t="shared" ref="B218:AG218" si="35">SUM(B209:B216)</f>
        <v>0</v>
      </c>
      <c r="C218" s="87">
        <f t="shared" si="35"/>
        <v>0</v>
      </c>
      <c r="D218" s="87">
        <f t="shared" si="35"/>
        <v>0</v>
      </c>
      <c r="E218" s="87">
        <f t="shared" si="35"/>
        <v>0</v>
      </c>
      <c r="F218" s="87">
        <f t="shared" si="35"/>
        <v>0</v>
      </c>
      <c r="G218" s="87">
        <f t="shared" si="35"/>
        <v>0</v>
      </c>
      <c r="H218" s="87">
        <f t="shared" si="35"/>
        <v>0</v>
      </c>
      <c r="I218" s="87">
        <f t="shared" si="35"/>
        <v>0</v>
      </c>
      <c r="J218" s="87">
        <f t="shared" si="35"/>
        <v>0</v>
      </c>
      <c r="K218" s="88">
        <f t="shared" si="35"/>
        <v>0</v>
      </c>
      <c r="L218" s="86">
        <f t="shared" si="35"/>
        <v>0</v>
      </c>
      <c r="M218" s="87">
        <f t="shared" si="35"/>
        <v>0</v>
      </c>
      <c r="N218" s="87">
        <f t="shared" si="35"/>
        <v>0</v>
      </c>
      <c r="O218" s="87">
        <f t="shared" si="35"/>
        <v>0</v>
      </c>
      <c r="P218" s="87">
        <f t="shared" si="35"/>
        <v>0</v>
      </c>
      <c r="Q218" s="87">
        <f t="shared" si="35"/>
        <v>0</v>
      </c>
      <c r="R218" s="87">
        <f t="shared" si="35"/>
        <v>0</v>
      </c>
      <c r="S218" s="87">
        <f t="shared" si="35"/>
        <v>0</v>
      </c>
      <c r="T218" s="87">
        <f t="shared" si="35"/>
        <v>0</v>
      </c>
      <c r="U218" s="88">
        <f t="shared" si="35"/>
        <v>0</v>
      </c>
      <c r="V218" s="89">
        <f t="shared" si="35"/>
        <v>0</v>
      </c>
      <c r="W218" s="87">
        <f t="shared" si="35"/>
        <v>0</v>
      </c>
      <c r="X218" s="87">
        <f t="shared" si="35"/>
        <v>0</v>
      </c>
      <c r="Y218" s="87">
        <f t="shared" si="35"/>
        <v>0</v>
      </c>
      <c r="Z218" s="87">
        <f t="shared" si="35"/>
        <v>0</v>
      </c>
      <c r="AA218" s="87">
        <f t="shared" si="35"/>
        <v>0</v>
      </c>
      <c r="AB218" s="87">
        <f t="shared" si="35"/>
        <v>0</v>
      </c>
      <c r="AC218" s="87">
        <f t="shared" si="35"/>
        <v>0</v>
      </c>
      <c r="AD218" s="87">
        <f t="shared" si="35"/>
        <v>0</v>
      </c>
      <c r="AE218" s="87">
        <f t="shared" si="35"/>
        <v>0</v>
      </c>
      <c r="AF218" s="96">
        <f t="shared" si="35"/>
        <v>0</v>
      </c>
      <c r="AG218" s="90">
        <f t="shared" si="35"/>
        <v>0</v>
      </c>
      <c r="AH218" s="78" t="s">
        <v>135</v>
      </c>
      <c r="AI218" s="128">
        <f>SUM(AI209:AI216)</f>
        <v>0</v>
      </c>
      <c r="AK218" s="67" t="s">
        <v>167</v>
      </c>
      <c r="AL218" s="143">
        <f>AG8+AG26+AG44+AG62+AG80+AG98+AG116+AG134+AG152+AG170+AG188+AG206</f>
        <v>0</v>
      </c>
    </row>
    <row r="219" spans="1:48" s="53" customFormat="1" ht="24.5" thickBot="1">
      <c r="A219" s="147" t="s">
        <v>168</v>
      </c>
      <c r="B219" s="159"/>
      <c r="C219" s="160"/>
      <c r="D219" s="160"/>
      <c r="E219" s="160"/>
      <c r="F219" s="160"/>
      <c r="G219" s="160"/>
      <c r="H219" s="160"/>
      <c r="I219" s="160"/>
      <c r="J219" s="160"/>
      <c r="K219" s="161"/>
      <c r="L219" s="162"/>
      <c r="M219" s="160"/>
      <c r="N219" s="160"/>
      <c r="O219" s="160"/>
      <c r="P219" s="160"/>
      <c r="Q219" s="160"/>
      <c r="R219" s="160"/>
      <c r="S219" s="160"/>
      <c r="T219" s="160"/>
      <c r="U219" s="163"/>
      <c r="V219" s="159"/>
      <c r="W219" s="160"/>
      <c r="X219" s="160"/>
      <c r="Y219" s="160"/>
      <c r="Z219" s="160"/>
      <c r="AA219" s="160"/>
      <c r="AB219" s="160"/>
      <c r="AC219" s="160"/>
      <c r="AD219" s="160"/>
      <c r="AE219" s="160"/>
      <c r="AF219" s="161"/>
      <c r="AG219" s="148">
        <f>SUM(B219:AF219)</f>
        <v>0</v>
      </c>
      <c r="AH219" s="51"/>
      <c r="AI219" s="51"/>
      <c r="AK219" s="291" t="s">
        <v>161</v>
      </c>
      <c r="AL219" s="293" t="e">
        <f>ROUND((AG19+AG37+AG55+AG73+AG91+AG109+AG127+AG145+AG163+AG181+AG199+AG217)/(AG20+AG38+AG56+AG74+AG92+AG110+AG128+AG146+AG164+AG182+AG200+AG218)*100,0) &amp;"％"</f>
        <v>#DIV/0!</v>
      </c>
      <c r="AM219" s="52"/>
      <c r="AN219" s="52"/>
      <c r="AO219" s="52"/>
      <c r="AP219" s="52"/>
      <c r="AQ219" s="52"/>
      <c r="AR219" s="52"/>
      <c r="AS219" s="52"/>
      <c r="AT219" s="52"/>
      <c r="AU219" s="52"/>
      <c r="AV219" s="52"/>
    </row>
    <row r="220" spans="1:48" ht="20.149999999999999" customHeight="1" thickBot="1">
      <c r="A220" s="144"/>
      <c r="O220" s="22"/>
      <c r="P220" s="22"/>
      <c r="Q220" s="22"/>
      <c r="R220" s="22"/>
      <c r="S220" s="22"/>
      <c r="T220" s="22"/>
      <c r="U220" s="22"/>
      <c r="V220" s="22"/>
      <c r="W220" s="22"/>
      <c r="X220" s="22"/>
      <c r="Y220" s="22"/>
      <c r="Z220" s="22"/>
      <c r="AA220" s="22"/>
      <c r="AB220" s="22"/>
      <c r="AC220" s="22"/>
      <c r="AD220" s="22"/>
      <c r="AE220" s="22"/>
      <c r="AF220" s="22"/>
      <c r="AK220" s="292"/>
      <c r="AL220" s="294"/>
    </row>
    <row r="221" spans="1:48" s="2" customFormat="1" ht="20.149999999999999" customHeight="1" thickBot="1">
      <c r="A221" s="2" t="s">
        <v>160</v>
      </c>
      <c r="AJ221" s="22"/>
      <c r="AK221" s="146" t="s">
        <v>169</v>
      </c>
      <c r="AL221" s="149" t="e">
        <f>ROUND((AG21+AG39+AG57+AG75+AG93+AG111+AG129+AG147+AG165+AG183+AG201+AG219)/(AG9+AG27+AG45+AG63+AG81+AG99+AG117+AG135+AG153+AG171+AG189+AG207)*100,0) &amp;"％"</f>
        <v>#DIV/0!</v>
      </c>
    </row>
    <row r="222" spans="1:48" s="2" customFormat="1" ht="20.149999999999999" customHeight="1">
      <c r="A222" s="2" t="s">
        <v>114</v>
      </c>
      <c r="B222" s="36"/>
      <c r="C222" s="36"/>
      <c r="D222" s="36"/>
      <c r="E222" s="36"/>
      <c r="F222" s="36"/>
      <c r="G222" s="36"/>
      <c r="H222" s="36"/>
      <c r="I222" s="36"/>
      <c r="J222" s="36"/>
      <c r="K222" s="36"/>
      <c r="L222" s="36"/>
      <c r="M222" s="36"/>
      <c r="N222" s="36"/>
      <c r="O222" s="36"/>
      <c r="P222" s="36"/>
      <c r="Q222" s="36"/>
      <c r="R222" s="36"/>
      <c r="S222" s="22"/>
      <c r="AJ222" s="22"/>
      <c r="AK222" s="22"/>
      <c r="AL222" s="22"/>
    </row>
    <row r="223" spans="1:48" ht="20.149999999999999" customHeight="1">
      <c r="A223" s="2" t="s">
        <v>162</v>
      </c>
      <c r="B223" s="85"/>
      <c r="C223" s="85"/>
      <c r="D223" s="85"/>
      <c r="E223" s="85"/>
      <c r="F223" s="85"/>
      <c r="G223" s="85"/>
      <c r="H223" s="85"/>
      <c r="I223" s="85"/>
      <c r="J223" s="85"/>
      <c r="K223" s="85"/>
      <c r="L223" s="85"/>
      <c r="M223" s="85"/>
      <c r="N223" s="85"/>
      <c r="O223" s="85"/>
      <c r="P223" s="85"/>
      <c r="Q223" s="85"/>
      <c r="R223" s="85"/>
      <c r="S223" s="85"/>
    </row>
    <row r="224" spans="1:48" ht="25" customHeight="1">
      <c r="A224" s="2" t="s">
        <v>163</v>
      </c>
      <c r="B224" s="85"/>
      <c r="C224" s="85"/>
      <c r="D224" s="85"/>
      <c r="E224" s="85"/>
      <c r="F224" s="85"/>
      <c r="G224" s="85"/>
      <c r="H224" s="85"/>
      <c r="I224" s="85"/>
      <c r="J224" s="85"/>
      <c r="K224" s="85"/>
      <c r="L224" s="85"/>
      <c r="M224" s="85"/>
      <c r="N224" s="85"/>
      <c r="O224" s="85"/>
      <c r="P224" s="85"/>
      <c r="Q224" s="85"/>
      <c r="R224" s="85"/>
      <c r="S224" s="85"/>
    </row>
    <row r="225" spans="1:1" ht="25" customHeight="1">
      <c r="A225" s="2" t="s">
        <v>193</v>
      </c>
    </row>
    <row r="226" spans="1:1" ht="25" customHeight="1">
      <c r="A226" s="85"/>
    </row>
    <row r="227" spans="1:1" ht="25" customHeight="1"/>
  </sheetData>
  <mergeCells count="82">
    <mergeCell ref="AK219:AK220"/>
    <mergeCell ref="AL219:AL220"/>
    <mergeCell ref="AL205:AL206"/>
    <mergeCell ref="AI207:AI208"/>
    <mergeCell ref="AK213:AK214"/>
    <mergeCell ref="AL213:AL214"/>
    <mergeCell ref="B202:C202"/>
    <mergeCell ref="E202:F202"/>
    <mergeCell ref="AG204:AG205"/>
    <mergeCell ref="AK205:AK206"/>
    <mergeCell ref="AG186:AG187"/>
    <mergeCell ref="AK187:AK188"/>
    <mergeCell ref="AL187:AL188"/>
    <mergeCell ref="AI189:AI190"/>
    <mergeCell ref="AL169:AL170"/>
    <mergeCell ref="AI171:AI172"/>
    <mergeCell ref="B184:C184"/>
    <mergeCell ref="E184:F184"/>
    <mergeCell ref="B166:C166"/>
    <mergeCell ref="E166:F166"/>
    <mergeCell ref="AG168:AG169"/>
    <mergeCell ref="AK169:AK170"/>
    <mergeCell ref="AG150:AG151"/>
    <mergeCell ref="AK151:AK152"/>
    <mergeCell ref="AL151:AL152"/>
    <mergeCell ref="AI153:AI154"/>
    <mergeCell ref="AL133:AL134"/>
    <mergeCell ref="AI135:AI136"/>
    <mergeCell ref="B148:C148"/>
    <mergeCell ref="E148:F148"/>
    <mergeCell ref="B130:C130"/>
    <mergeCell ref="E130:F130"/>
    <mergeCell ref="AG132:AG133"/>
    <mergeCell ref="AK133:AK134"/>
    <mergeCell ref="AG114:AG115"/>
    <mergeCell ref="AK115:AK116"/>
    <mergeCell ref="AL115:AL116"/>
    <mergeCell ref="AI117:AI118"/>
    <mergeCell ref="AL97:AL98"/>
    <mergeCell ref="AI99:AI100"/>
    <mergeCell ref="B112:C112"/>
    <mergeCell ref="E112:F112"/>
    <mergeCell ref="B94:C94"/>
    <mergeCell ref="E94:F94"/>
    <mergeCell ref="AG96:AG97"/>
    <mergeCell ref="AK97:AK98"/>
    <mergeCell ref="AG78:AG79"/>
    <mergeCell ref="AK79:AK80"/>
    <mergeCell ref="AL79:AL80"/>
    <mergeCell ref="AI81:AI82"/>
    <mergeCell ref="AL61:AL62"/>
    <mergeCell ref="AI63:AI64"/>
    <mergeCell ref="B76:C76"/>
    <mergeCell ref="E76:F76"/>
    <mergeCell ref="B58:C58"/>
    <mergeCell ref="E58:F58"/>
    <mergeCell ref="AG60:AG61"/>
    <mergeCell ref="AK61:AK62"/>
    <mergeCell ref="AG42:AG43"/>
    <mergeCell ref="AK43:AK44"/>
    <mergeCell ref="AL43:AL44"/>
    <mergeCell ref="AI45:AI46"/>
    <mergeCell ref="AL25:AL26"/>
    <mergeCell ref="AI27:AI28"/>
    <mergeCell ref="B40:C40"/>
    <mergeCell ref="E40:F40"/>
    <mergeCell ref="B22:C22"/>
    <mergeCell ref="E22:F22"/>
    <mergeCell ref="AG24:AG25"/>
    <mergeCell ref="AK25:AK26"/>
    <mergeCell ref="AG6:AG7"/>
    <mergeCell ref="AK7:AK8"/>
    <mergeCell ref="AL7:AL8"/>
    <mergeCell ref="AI9:AI10"/>
    <mergeCell ref="S2:Z2"/>
    <mergeCell ref="AA2:AD2"/>
    <mergeCell ref="AE2:AG2"/>
    <mergeCell ref="B4:C4"/>
    <mergeCell ref="E4:F4"/>
    <mergeCell ref="A2:C2"/>
    <mergeCell ref="D2:N2"/>
    <mergeCell ref="O2:R2"/>
  </mergeCells>
  <phoneticPr fontId="2"/>
  <dataValidations count="1">
    <dataValidation type="list" allowBlank="1" showInputMessage="1" showErrorMessage="1" sqref="B206:AF206 B188:AF188 B152:AF152 B116:AF116 B80:AF80 B44:AF44 B8:AF8 B26:AF26 B62:AF62 B98:AF98 B134:AF134 B170:AF170" xr:uid="{00000000-0002-0000-0200-000000000000}">
      <formula1>"○"</formula1>
    </dataValidation>
  </dataValidations>
  <pageMargins left="0.39" right="0.37" top="1" bottom="0.91" header="0.51200000000000001" footer="0.51200000000000001"/>
  <pageSetup paperSize="9" scale="51" fitToHeight="6" orientation="landscape" r:id="rId1"/>
  <headerFooter alignWithMargins="0">
    <oddHeader>&amp;R&amp;F&amp;A</oddHeader>
  </headerFooter>
  <rowBreaks count="4" manualBreakCount="4">
    <brk id="75" max="16383" man="1"/>
    <brk id="111" max="16383" man="1"/>
    <brk id="147" max="16383" man="1"/>
    <brk id="183"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399F2-19A9-491E-B056-F60783D94BEF}">
  <dimension ref="A1:BB247"/>
  <sheetViews>
    <sheetView showZeros="0" tabSelected="1" zoomScale="85" zoomScaleNormal="85" workbookViewId="0">
      <selection activeCell="H25" sqref="H25"/>
    </sheetView>
  </sheetViews>
  <sheetFormatPr defaultColWidth="9.33203125" defaultRowHeight="12"/>
  <cols>
    <col min="1" max="1" width="27.44140625" style="22" customWidth="1"/>
    <col min="2" max="2" width="22.77734375" style="22" customWidth="1"/>
    <col min="3" max="33" width="7.44140625" style="36" customWidth="1"/>
    <col min="34" max="34" width="13.33203125" style="22" customWidth="1"/>
    <col min="35" max="35" width="7.77734375" style="22" bestFit="1" customWidth="1"/>
    <col min="36" max="36" width="12.77734375" style="22" customWidth="1"/>
    <col min="37" max="37" width="5.44140625" style="22" customWidth="1"/>
    <col min="38" max="38" width="23" style="22" bestFit="1" customWidth="1"/>
    <col min="39" max="39" width="12.77734375" style="22" customWidth="1"/>
    <col min="40" max="40" width="5.6640625" style="22" customWidth="1"/>
    <col min="41" max="41" width="3" style="22" customWidth="1"/>
    <col min="42" max="16384" width="9.33203125" style="22"/>
  </cols>
  <sheetData>
    <row r="1" spans="1:54" s="53" customFormat="1" ht="26" thickBot="1">
      <c r="B1" s="50" t="s">
        <v>187</v>
      </c>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2"/>
      <c r="AM1" s="52"/>
      <c r="AN1" s="52"/>
      <c r="AO1" s="52"/>
      <c r="AP1" s="52"/>
      <c r="AQ1" s="52"/>
      <c r="AR1" s="52"/>
      <c r="AS1" s="52"/>
      <c r="AT1" s="52"/>
      <c r="AU1" s="52"/>
      <c r="AV1" s="52"/>
      <c r="AW1" s="52"/>
    </row>
    <row r="2" spans="1:54" ht="30" customHeight="1" thickBot="1">
      <c r="B2" s="266" t="s">
        <v>1</v>
      </c>
      <c r="C2" s="267"/>
      <c r="D2" s="268"/>
      <c r="E2" s="269">
        <f>職員配置!B6</f>
        <v>0</v>
      </c>
      <c r="F2" s="270"/>
      <c r="G2" s="270"/>
      <c r="H2" s="270"/>
      <c r="I2" s="270"/>
      <c r="J2" s="270"/>
      <c r="K2" s="270"/>
      <c r="L2" s="270"/>
      <c r="M2" s="270"/>
      <c r="N2" s="270"/>
      <c r="O2" s="271"/>
      <c r="P2" s="266" t="s">
        <v>125</v>
      </c>
      <c r="Q2" s="267"/>
      <c r="R2" s="267"/>
      <c r="S2" s="268"/>
      <c r="T2" s="269">
        <f>職員配置!E6</f>
        <v>0</v>
      </c>
      <c r="U2" s="270"/>
      <c r="V2" s="270"/>
      <c r="W2" s="270"/>
      <c r="X2" s="270"/>
      <c r="Y2" s="270"/>
      <c r="Z2" s="270"/>
      <c r="AA2" s="271"/>
      <c r="AB2" s="266" t="s">
        <v>129</v>
      </c>
      <c r="AC2" s="267"/>
      <c r="AD2" s="267"/>
      <c r="AE2" s="268"/>
      <c r="AF2" s="276">
        <f>勤務体制!B3</f>
        <v>0</v>
      </c>
      <c r="AG2" s="277"/>
      <c r="AH2" s="278"/>
      <c r="AI2" s="36"/>
      <c r="AJ2" s="36"/>
    </row>
    <row r="3" spans="1:54" s="53" customFormat="1" ht="26" thickBot="1">
      <c r="B3" s="50"/>
      <c r="C3" s="51"/>
      <c r="D3" s="51"/>
      <c r="E3" s="51"/>
      <c r="F3" s="51"/>
      <c r="G3" s="51"/>
      <c r="H3" s="51"/>
      <c r="I3" s="51"/>
      <c r="J3" s="51"/>
      <c r="K3" s="51"/>
      <c r="L3" s="195" t="s">
        <v>231</v>
      </c>
      <c r="M3" s="51"/>
      <c r="N3" s="51"/>
      <c r="O3" s="51"/>
      <c r="P3" s="51"/>
      <c r="Q3" s="51"/>
      <c r="R3" s="51"/>
      <c r="S3" s="51"/>
      <c r="T3" s="51"/>
      <c r="U3" s="51"/>
      <c r="V3" s="51"/>
      <c r="W3" s="51"/>
      <c r="X3" s="51"/>
      <c r="Y3" s="51"/>
      <c r="Z3" s="51"/>
      <c r="AA3" s="51"/>
      <c r="AB3" s="51"/>
      <c r="AC3" s="51"/>
      <c r="AD3" s="51"/>
      <c r="AE3" s="51"/>
      <c r="AF3" s="51"/>
      <c r="AG3" s="51"/>
      <c r="AH3" s="51"/>
      <c r="AI3" s="51"/>
      <c r="AJ3" s="51"/>
      <c r="AK3" s="22">
        <f>F4</f>
        <v>0</v>
      </c>
      <c r="AL3" s="22" t="s">
        <v>133</v>
      </c>
      <c r="AM3" s="22"/>
      <c r="AN3" s="52"/>
      <c r="AO3" s="52"/>
      <c r="AP3" s="52"/>
      <c r="AQ3" s="52"/>
      <c r="AR3" s="52"/>
      <c r="AS3" s="52"/>
      <c r="AT3" s="52"/>
      <c r="AU3" s="52"/>
      <c r="AV3" s="52"/>
      <c r="AW3" s="52"/>
    </row>
    <row r="4" spans="1:54" ht="26.25" customHeight="1" thickBot="1">
      <c r="B4" s="54" t="s">
        <v>195</v>
      </c>
      <c r="C4" s="263"/>
      <c r="D4" s="264"/>
      <c r="E4" s="55" t="s">
        <v>130</v>
      </c>
      <c r="F4" s="265"/>
      <c r="G4" s="265"/>
      <c r="H4" s="56" t="s">
        <v>131</v>
      </c>
      <c r="I4" s="57" t="s">
        <v>132</v>
      </c>
      <c r="K4" s="81"/>
      <c r="L4" s="195" t="s">
        <v>241</v>
      </c>
      <c r="N4" s="22"/>
      <c r="O4" s="22"/>
      <c r="P4" s="22"/>
      <c r="Q4" s="22"/>
      <c r="T4" s="22"/>
      <c r="U4" s="22"/>
      <c r="V4" s="22"/>
      <c r="W4" s="22"/>
      <c r="X4" s="22"/>
      <c r="Y4" s="22"/>
      <c r="Z4" s="22"/>
      <c r="AA4" s="22"/>
      <c r="AL4" s="62" t="s">
        <v>136</v>
      </c>
      <c r="AM4" s="124" t="e">
        <f>ROUNDUP(AH9/AH8,1)</f>
        <v>#DIV/0!</v>
      </c>
    </row>
    <row r="5" spans="1:54" ht="20.149999999999999" customHeight="1" thickBot="1">
      <c r="AL5" s="303" t="s">
        <v>183</v>
      </c>
      <c r="AM5" s="301" t="e">
        <f>ROUND(SUM(AH13:AH15,AH19:AH21,AH25:AH27,AH31:AH33,AH34:AH36)/AH37*100,0) &amp;"％"</f>
        <v>#DIV/0!</v>
      </c>
    </row>
    <row r="6" spans="1:54" ht="25" customHeight="1" thickBot="1">
      <c r="B6" s="58" t="s">
        <v>134</v>
      </c>
      <c r="C6" s="59">
        <v>1</v>
      </c>
      <c r="D6" s="60">
        <v>2</v>
      </c>
      <c r="E6" s="60">
        <v>3</v>
      </c>
      <c r="F6" s="60">
        <v>4</v>
      </c>
      <c r="G6" s="60">
        <v>5</v>
      </c>
      <c r="H6" s="60">
        <v>6</v>
      </c>
      <c r="I6" s="60">
        <v>7</v>
      </c>
      <c r="J6" s="60">
        <v>8</v>
      </c>
      <c r="K6" s="60">
        <v>9</v>
      </c>
      <c r="L6" s="61">
        <v>10</v>
      </c>
      <c r="M6" s="59">
        <v>11</v>
      </c>
      <c r="N6" s="60">
        <v>12</v>
      </c>
      <c r="O6" s="60">
        <v>13</v>
      </c>
      <c r="P6" s="60">
        <v>14</v>
      </c>
      <c r="Q6" s="60">
        <v>15</v>
      </c>
      <c r="R6" s="60">
        <v>16</v>
      </c>
      <c r="S6" s="60">
        <v>17</v>
      </c>
      <c r="T6" s="60">
        <v>18</v>
      </c>
      <c r="U6" s="60">
        <v>19</v>
      </c>
      <c r="V6" s="61">
        <v>20</v>
      </c>
      <c r="W6" s="59">
        <v>21</v>
      </c>
      <c r="X6" s="60">
        <v>22</v>
      </c>
      <c r="Y6" s="60">
        <v>23</v>
      </c>
      <c r="Z6" s="60">
        <v>24</v>
      </c>
      <c r="AA6" s="60">
        <v>25</v>
      </c>
      <c r="AB6" s="60">
        <v>26</v>
      </c>
      <c r="AC6" s="60">
        <v>27</v>
      </c>
      <c r="AD6" s="60">
        <v>28</v>
      </c>
      <c r="AE6" s="60">
        <v>29</v>
      </c>
      <c r="AF6" s="60">
        <v>30</v>
      </c>
      <c r="AG6" s="61">
        <v>31</v>
      </c>
      <c r="AH6" s="285" t="s">
        <v>135</v>
      </c>
      <c r="AL6" s="304"/>
      <c r="AM6" s="302"/>
      <c r="AT6" s="36"/>
      <c r="AU6" s="36"/>
      <c r="BB6" s="36"/>
    </row>
    <row r="7" spans="1:54" ht="25" customHeight="1" thickBot="1">
      <c r="B7" s="63" t="s">
        <v>137</v>
      </c>
      <c r="C7" s="150" t="s">
        <v>117</v>
      </c>
      <c r="D7" s="76" t="s">
        <v>118</v>
      </c>
      <c r="E7" s="76" t="s">
        <v>119</v>
      </c>
      <c r="F7" s="76" t="s">
        <v>120</v>
      </c>
      <c r="G7" s="76" t="s">
        <v>121</v>
      </c>
      <c r="H7" s="76" t="s">
        <v>122</v>
      </c>
      <c r="I7" s="76" t="s">
        <v>116</v>
      </c>
      <c r="J7" s="76" t="s">
        <v>117</v>
      </c>
      <c r="K7" s="76" t="s">
        <v>118</v>
      </c>
      <c r="L7" s="151" t="s">
        <v>119</v>
      </c>
      <c r="M7" s="150" t="s">
        <v>120</v>
      </c>
      <c r="N7" s="76" t="s">
        <v>121</v>
      </c>
      <c r="O7" s="76" t="s">
        <v>122</v>
      </c>
      <c r="P7" s="76" t="s">
        <v>116</v>
      </c>
      <c r="Q7" s="76" t="s">
        <v>117</v>
      </c>
      <c r="R7" s="76" t="s">
        <v>118</v>
      </c>
      <c r="S7" s="76" t="s">
        <v>119</v>
      </c>
      <c r="T7" s="76" t="s">
        <v>120</v>
      </c>
      <c r="U7" s="76" t="s">
        <v>121</v>
      </c>
      <c r="V7" s="151" t="s">
        <v>122</v>
      </c>
      <c r="W7" s="150" t="s">
        <v>116</v>
      </c>
      <c r="X7" s="76" t="s">
        <v>117</v>
      </c>
      <c r="Y7" s="76" t="s">
        <v>118</v>
      </c>
      <c r="Z7" s="76" t="s">
        <v>119</v>
      </c>
      <c r="AA7" s="76" t="s">
        <v>120</v>
      </c>
      <c r="AB7" s="76" t="s">
        <v>121</v>
      </c>
      <c r="AC7" s="76" t="s">
        <v>122</v>
      </c>
      <c r="AD7" s="76" t="s">
        <v>116</v>
      </c>
      <c r="AE7" s="76" t="s">
        <v>200</v>
      </c>
      <c r="AF7" s="76" t="s">
        <v>201</v>
      </c>
      <c r="AG7" s="151" t="s">
        <v>119</v>
      </c>
      <c r="AH7" s="286"/>
      <c r="AL7" s="62" t="s">
        <v>189</v>
      </c>
      <c r="AM7" s="125" t="e">
        <f>ROUND(SUM(AJ13:AJ36)/AH37,1)</f>
        <v>#DIV/0!</v>
      </c>
    </row>
    <row r="8" spans="1:54" ht="25" customHeight="1" thickBot="1">
      <c r="B8" s="64" t="s">
        <v>138</v>
      </c>
      <c r="C8" s="97"/>
      <c r="D8" s="98"/>
      <c r="E8" s="98"/>
      <c r="F8" s="98"/>
      <c r="G8" s="98"/>
      <c r="H8" s="98"/>
      <c r="I8" s="98"/>
      <c r="J8" s="98"/>
      <c r="K8" s="98"/>
      <c r="L8" s="99"/>
      <c r="M8" s="97"/>
      <c r="N8" s="98"/>
      <c r="O8" s="98"/>
      <c r="P8" s="98"/>
      <c r="Q8" s="98"/>
      <c r="R8" s="98"/>
      <c r="S8" s="98"/>
      <c r="T8" s="98"/>
      <c r="U8" s="98"/>
      <c r="V8" s="99"/>
      <c r="W8" s="100"/>
      <c r="X8" s="98"/>
      <c r="Y8" s="98"/>
      <c r="Z8" s="98"/>
      <c r="AA8" s="98"/>
      <c r="AB8" s="98"/>
      <c r="AC8" s="98"/>
      <c r="AD8" s="98"/>
      <c r="AE8" s="98"/>
      <c r="AF8" s="98"/>
      <c r="AG8" s="101"/>
      <c r="AH8" s="91">
        <f>COUNTIF(C8:AG8,"○")</f>
        <v>0</v>
      </c>
      <c r="AI8" s="65"/>
      <c r="AL8" s="67" t="s">
        <v>123</v>
      </c>
      <c r="AM8" s="158"/>
    </row>
    <row r="9" spans="1:54" ht="25" customHeight="1" thickBot="1">
      <c r="B9" s="64" t="s">
        <v>139</v>
      </c>
      <c r="C9" s="86">
        <f>SUM($C$10,$C$13,$C$16,$C$19,$C$22,$C$25,$C$28,$C$31,$C$34)*1/2+SUM($C$11,$C$14,$C$17,$C$20,$C$23,$C$26,$C$29,$C$32,$C$35)*3/4+SUM($C$12,$C$15,$C$18,$C$21,$C$24,$C$27,$C$30,$C$33,$C$36)</f>
        <v>0</v>
      </c>
      <c r="D9" s="86">
        <f t="shared" ref="D9:AG9" si="0">SUM(D10,D13,D16,D19,D22,D25,D28,D31,D34)*1/2+SUM(D11,D14,D17,D20,D23,D26,D29,D32,D35)*3/4+SUM(D12,D15,D18,D21,D24,D27,D30,D33,D36)</f>
        <v>0</v>
      </c>
      <c r="E9" s="86">
        <f t="shared" si="0"/>
        <v>0</v>
      </c>
      <c r="F9" s="86">
        <f t="shared" si="0"/>
        <v>0</v>
      </c>
      <c r="G9" s="86">
        <f t="shared" si="0"/>
        <v>0</v>
      </c>
      <c r="H9" s="86">
        <f t="shared" si="0"/>
        <v>0</v>
      </c>
      <c r="I9" s="86">
        <f t="shared" si="0"/>
        <v>0</v>
      </c>
      <c r="J9" s="86">
        <f t="shared" si="0"/>
        <v>0</v>
      </c>
      <c r="K9" s="86">
        <f t="shared" si="0"/>
        <v>0</v>
      </c>
      <c r="L9" s="86">
        <f t="shared" si="0"/>
        <v>0</v>
      </c>
      <c r="M9" s="86">
        <f t="shared" si="0"/>
        <v>0</v>
      </c>
      <c r="N9" s="86">
        <f t="shared" si="0"/>
        <v>0</v>
      </c>
      <c r="O9" s="86">
        <f t="shared" si="0"/>
        <v>0</v>
      </c>
      <c r="P9" s="86">
        <f t="shared" si="0"/>
        <v>0</v>
      </c>
      <c r="Q9" s="86">
        <f t="shared" si="0"/>
        <v>0</v>
      </c>
      <c r="R9" s="86">
        <f t="shared" si="0"/>
        <v>0</v>
      </c>
      <c r="S9" s="86">
        <f t="shared" si="0"/>
        <v>0</v>
      </c>
      <c r="T9" s="86">
        <f t="shared" si="0"/>
        <v>0</v>
      </c>
      <c r="U9" s="86">
        <f t="shared" si="0"/>
        <v>0</v>
      </c>
      <c r="V9" s="86">
        <f t="shared" si="0"/>
        <v>0</v>
      </c>
      <c r="W9" s="86">
        <f t="shared" si="0"/>
        <v>0</v>
      </c>
      <c r="X9" s="86">
        <f t="shared" si="0"/>
        <v>0</v>
      </c>
      <c r="Y9" s="86">
        <f t="shared" si="0"/>
        <v>0</v>
      </c>
      <c r="Z9" s="86">
        <f t="shared" si="0"/>
        <v>0</v>
      </c>
      <c r="AA9" s="86">
        <f t="shared" si="0"/>
        <v>0</v>
      </c>
      <c r="AB9" s="86">
        <f t="shared" si="0"/>
        <v>0</v>
      </c>
      <c r="AC9" s="86">
        <f t="shared" si="0"/>
        <v>0</v>
      </c>
      <c r="AD9" s="86">
        <f t="shared" si="0"/>
        <v>0</v>
      </c>
      <c r="AE9" s="86">
        <f t="shared" si="0"/>
        <v>0</v>
      </c>
      <c r="AF9" s="86">
        <f t="shared" si="0"/>
        <v>0</v>
      </c>
      <c r="AG9" s="86">
        <f t="shared" si="0"/>
        <v>0</v>
      </c>
      <c r="AH9" s="90">
        <f>SUM(C9:AG9)</f>
        <v>0</v>
      </c>
      <c r="AI9" s="66"/>
      <c r="AL9" s="67" t="s">
        <v>124</v>
      </c>
      <c r="AM9" s="126" t="e">
        <f>AM4/AF2</f>
        <v>#DIV/0!</v>
      </c>
    </row>
    <row r="10" spans="1:54" ht="18" customHeight="1" thickBot="1">
      <c r="A10" s="295" t="s">
        <v>140</v>
      </c>
      <c r="B10" s="168" t="s">
        <v>219</v>
      </c>
      <c r="C10" s="174"/>
      <c r="D10" s="175"/>
      <c r="E10" s="175"/>
      <c r="F10" s="175"/>
      <c r="G10" s="175"/>
      <c r="H10" s="175"/>
      <c r="I10" s="175"/>
      <c r="J10" s="175"/>
      <c r="K10" s="175"/>
      <c r="L10" s="176"/>
      <c r="M10" s="174"/>
      <c r="N10" s="175"/>
      <c r="O10" s="175"/>
      <c r="P10" s="175"/>
      <c r="Q10" s="175"/>
      <c r="R10" s="175"/>
      <c r="S10" s="175"/>
      <c r="T10" s="175"/>
      <c r="U10" s="175"/>
      <c r="V10" s="176"/>
      <c r="W10" s="177"/>
      <c r="X10" s="175"/>
      <c r="Y10" s="175"/>
      <c r="Z10" s="175"/>
      <c r="AA10" s="175"/>
      <c r="AB10" s="175"/>
      <c r="AC10" s="175"/>
      <c r="AD10" s="175"/>
      <c r="AE10" s="175"/>
      <c r="AF10" s="175"/>
      <c r="AG10" s="176"/>
      <c r="AH10" s="95">
        <f>SUM(C10:AG10)*1/2</f>
        <v>0</v>
      </c>
      <c r="AL10" s="146" t="s">
        <v>169</v>
      </c>
      <c r="AM10" s="149" t="e">
        <f>ROUND((AH41)/AH9*100,0) &amp;"％"</f>
        <v>#DIV/0!</v>
      </c>
    </row>
    <row r="11" spans="1:54" ht="18" customHeight="1">
      <c r="A11" s="295"/>
      <c r="B11" s="169" t="s">
        <v>220</v>
      </c>
      <c r="C11" s="178"/>
      <c r="D11" s="179"/>
      <c r="E11" s="179"/>
      <c r="F11" s="179"/>
      <c r="G11" s="179"/>
      <c r="H11" s="179"/>
      <c r="I11" s="179"/>
      <c r="J11" s="179"/>
      <c r="K11" s="179"/>
      <c r="L11" s="180"/>
      <c r="M11" s="178"/>
      <c r="N11" s="179"/>
      <c r="O11" s="179"/>
      <c r="P11" s="179"/>
      <c r="Q11" s="179"/>
      <c r="R11" s="179"/>
      <c r="S11" s="179"/>
      <c r="T11" s="179"/>
      <c r="U11" s="179"/>
      <c r="V11" s="180"/>
      <c r="W11" s="181"/>
      <c r="X11" s="179"/>
      <c r="Y11" s="179"/>
      <c r="Z11" s="179"/>
      <c r="AA11" s="179"/>
      <c r="AB11" s="179"/>
      <c r="AC11" s="179"/>
      <c r="AD11" s="179"/>
      <c r="AE11" s="179"/>
      <c r="AF11" s="179"/>
      <c r="AG11" s="180"/>
      <c r="AH11" s="93">
        <f>SUM(C11:AG11)*3/4</f>
        <v>0</v>
      </c>
      <c r="AJ11" s="274" t="s">
        <v>188</v>
      </c>
      <c r="AM11" s="72"/>
    </row>
    <row r="12" spans="1:54" ht="18" customHeight="1" thickBot="1">
      <c r="A12" s="295"/>
      <c r="B12" s="172" t="s">
        <v>221</v>
      </c>
      <c r="C12" s="199"/>
      <c r="D12" s="189"/>
      <c r="E12" s="189"/>
      <c r="F12" s="189"/>
      <c r="G12" s="189"/>
      <c r="H12" s="189"/>
      <c r="I12" s="189"/>
      <c r="J12" s="189"/>
      <c r="K12" s="189"/>
      <c r="L12" s="188"/>
      <c r="M12" s="199"/>
      <c r="N12" s="189"/>
      <c r="O12" s="189"/>
      <c r="P12" s="189"/>
      <c r="Q12" s="189"/>
      <c r="R12" s="189"/>
      <c r="S12" s="189"/>
      <c r="T12" s="189"/>
      <c r="U12" s="189"/>
      <c r="V12" s="188"/>
      <c r="W12" s="200"/>
      <c r="X12" s="189"/>
      <c r="Y12" s="189"/>
      <c r="Z12" s="189"/>
      <c r="AA12" s="189"/>
      <c r="AB12" s="189"/>
      <c r="AC12" s="189"/>
      <c r="AD12" s="189"/>
      <c r="AE12" s="189"/>
      <c r="AF12" s="189"/>
      <c r="AG12" s="188"/>
      <c r="AH12" s="93">
        <f>SUM(C12:AG12)</f>
        <v>0</v>
      </c>
      <c r="AJ12" s="275"/>
      <c r="AM12" s="72"/>
    </row>
    <row r="13" spans="1:54" ht="18" customHeight="1" thickBot="1">
      <c r="A13" s="295" t="s">
        <v>184</v>
      </c>
      <c r="B13" s="168" t="s">
        <v>219</v>
      </c>
      <c r="C13" s="174"/>
      <c r="D13" s="175"/>
      <c r="E13" s="175"/>
      <c r="F13" s="175"/>
      <c r="G13" s="175"/>
      <c r="H13" s="175"/>
      <c r="I13" s="175"/>
      <c r="J13" s="175"/>
      <c r="K13" s="175"/>
      <c r="L13" s="176"/>
      <c r="M13" s="174"/>
      <c r="N13" s="175"/>
      <c r="O13" s="175"/>
      <c r="P13" s="175"/>
      <c r="Q13" s="175"/>
      <c r="R13" s="175"/>
      <c r="S13" s="175"/>
      <c r="T13" s="175"/>
      <c r="U13" s="175"/>
      <c r="V13" s="176"/>
      <c r="W13" s="177"/>
      <c r="X13" s="175"/>
      <c r="Y13" s="175"/>
      <c r="Z13" s="175"/>
      <c r="AA13" s="175"/>
      <c r="AB13" s="175"/>
      <c r="AC13" s="175"/>
      <c r="AD13" s="175"/>
      <c r="AE13" s="175"/>
      <c r="AF13" s="175"/>
      <c r="AG13" s="176"/>
      <c r="AH13" s="95">
        <f t="shared" ref="AH13" si="1">SUM(C13:AG13)*1/2</f>
        <v>0</v>
      </c>
      <c r="AI13" s="297" t="s">
        <v>141</v>
      </c>
      <c r="AJ13" s="127">
        <f>AH13*2</f>
        <v>0</v>
      </c>
    </row>
    <row r="14" spans="1:54" ht="18" customHeight="1" thickBot="1">
      <c r="A14" s="295"/>
      <c r="B14" s="169" t="s">
        <v>220</v>
      </c>
      <c r="C14" s="178"/>
      <c r="D14" s="179"/>
      <c r="E14" s="179"/>
      <c r="F14" s="179"/>
      <c r="G14" s="179"/>
      <c r="H14" s="179"/>
      <c r="I14" s="179"/>
      <c r="J14" s="179"/>
      <c r="K14" s="179"/>
      <c r="L14" s="180"/>
      <c r="M14" s="178"/>
      <c r="N14" s="179"/>
      <c r="O14" s="179"/>
      <c r="P14" s="179"/>
      <c r="Q14" s="179"/>
      <c r="R14" s="179"/>
      <c r="S14" s="179"/>
      <c r="T14" s="179"/>
      <c r="U14" s="179"/>
      <c r="V14" s="180"/>
      <c r="W14" s="181"/>
      <c r="X14" s="179"/>
      <c r="Y14" s="179"/>
      <c r="Z14" s="179"/>
      <c r="AA14" s="179"/>
      <c r="AB14" s="179"/>
      <c r="AC14" s="179"/>
      <c r="AD14" s="179"/>
      <c r="AE14" s="179"/>
      <c r="AF14" s="179"/>
      <c r="AG14" s="180"/>
      <c r="AH14" s="93">
        <f t="shared" ref="AH14" si="2">SUM(C14:AG14)*3/4</f>
        <v>0</v>
      </c>
      <c r="AI14" s="297"/>
      <c r="AJ14" s="127">
        <f t="shared" ref="AJ14:AJ15" si="3">AH14*2</f>
        <v>0</v>
      </c>
    </row>
    <row r="15" spans="1:54" ht="18" customHeight="1" thickBot="1">
      <c r="A15" s="295"/>
      <c r="B15" s="172" t="s">
        <v>221</v>
      </c>
      <c r="C15" s="199"/>
      <c r="D15" s="189"/>
      <c r="E15" s="189"/>
      <c r="F15" s="189"/>
      <c r="G15" s="189"/>
      <c r="H15" s="189"/>
      <c r="I15" s="189"/>
      <c r="J15" s="189"/>
      <c r="K15" s="189"/>
      <c r="L15" s="188"/>
      <c r="M15" s="199"/>
      <c r="N15" s="189"/>
      <c r="O15" s="189"/>
      <c r="P15" s="189"/>
      <c r="Q15" s="189"/>
      <c r="R15" s="189"/>
      <c r="S15" s="189"/>
      <c r="T15" s="189"/>
      <c r="U15" s="189"/>
      <c r="V15" s="188"/>
      <c r="W15" s="200"/>
      <c r="X15" s="189"/>
      <c r="Y15" s="189"/>
      <c r="Z15" s="189"/>
      <c r="AA15" s="189"/>
      <c r="AB15" s="189"/>
      <c r="AC15" s="189"/>
      <c r="AD15" s="189"/>
      <c r="AE15" s="189"/>
      <c r="AF15" s="189"/>
      <c r="AG15" s="188"/>
      <c r="AH15" s="93">
        <f t="shared" ref="AH15" si="4">SUM(C15:AG15)</f>
        <v>0</v>
      </c>
      <c r="AI15" s="297"/>
      <c r="AJ15" s="127">
        <f t="shared" si="3"/>
        <v>0</v>
      </c>
    </row>
    <row r="16" spans="1:54" ht="18" customHeight="1" thickBot="1">
      <c r="A16" s="295" t="s">
        <v>226</v>
      </c>
      <c r="B16" s="168" t="s">
        <v>219</v>
      </c>
      <c r="C16" s="174"/>
      <c r="D16" s="175"/>
      <c r="E16" s="175"/>
      <c r="F16" s="175"/>
      <c r="G16" s="175"/>
      <c r="H16" s="175"/>
      <c r="I16" s="175"/>
      <c r="J16" s="175"/>
      <c r="K16" s="175"/>
      <c r="L16" s="176"/>
      <c r="M16" s="174"/>
      <c r="N16" s="175"/>
      <c r="O16" s="175"/>
      <c r="P16" s="175"/>
      <c r="Q16" s="175"/>
      <c r="R16" s="175"/>
      <c r="S16" s="175"/>
      <c r="T16" s="175"/>
      <c r="U16" s="175"/>
      <c r="V16" s="176"/>
      <c r="W16" s="177"/>
      <c r="X16" s="175"/>
      <c r="Y16" s="175"/>
      <c r="Z16" s="175"/>
      <c r="AA16" s="175"/>
      <c r="AB16" s="175"/>
      <c r="AC16" s="175"/>
      <c r="AD16" s="175"/>
      <c r="AE16" s="175"/>
      <c r="AF16" s="175"/>
      <c r="AG16" s="176"/>
      <c r="AH16" s="95">
        <f t="shared" ref="AH16" si="5">SUM(C16:AG16)*1/2</f>
        <v>0</v>
      </c>
      <c r="AI16" s="297" t="s">
        <v>141</v>
      </c>
      <c r="AJ16" s="127">
        <f>AH16*2</f>
        <v>0</v>
      </c>
    </row>
    <row r="17" spans="1:39" ht="18" customHeight="1" thickBot="1">
      <c r="A17" s="295"/>
      <c r="B17" s="169" t="s">
        <v>220</v>
      </c>
      <c r="C17" s="178"/>
      <c r="D17" s="179"/>
      <c r="E17" s="179"/>
      <c r="F17" s="179"/>
      <c r="G17" s="179"/>
      <c r="H17" s="179"/>
      <c r="I17" s="179"/>
      <c r="J17" s="179"/>
      <c r="K17" s="179"/>
      <c r="L17" s="180"/>
      <c r="M17" s="178"/>
      <c r="N17" s="179"/>
      <c r="O17" s="179"/>
      <c r="P17" s="179"/>
      <c r="Q17" s="179"/>
      <c r="R17" s="179"/>
      <c r="S17" s="179"/>
      <c r="T17" s="179"/>
      <c r="U17" s="179"/>
      <c r="V17" s="180"/>
      <c r="W17" s="181"/>
      <c r="X17" s="179"/>
      <c r="Y17" s="179"/>
      <c r="Z17" s="179"/>
      <c r="AA17" s="179"/>
      <c r="AB17" s="179"/>
      <c r="AC17" s="179"/>
      <c r="AD17" s="179"/>
      <c r="AE17" s="179"/>
      <c r="AF17" s="179"/>
      <c r="AG17" s="180"/>
      <c r="AH17" s="93">
        <f t="shared" ref="AH17" si="6">SUM(C17:AG17)*3/4</f>
        <v>0</v>
      </c>
      <c r="AI17" s="297"/>
      <c r="AJ17" s="127">
        <f t="shared" ref="AJ17:AJ18" si="7">AH17*2</f>
        <v>0</v>
      </c>
    </row>
    <row r="18" spans="1:39" ht="18" customHeight="1" thickBot="1">
      <c r="A18" s="295"/>
      <c r="B18" s="172" t="s">
        <v>221</v>
      </c>
      <c r="C18" s="199"/>
      <c r="D18" s="189"/>
      <c r="E18" s="189"/>
      <c r="F18" s="189"/>
      <c r="G18" s="189"/>
      <c r="H18" s="189"/>
      <c r="I18" s="189"/>
      <c r="J18" s="189"/>
      <c r="K18" s="189"/>
      <c r="L18" s="188"/>
      <c r="M18" s="199"/>
      <c r="N18" s="189"/>
      <c r="O18" s="189"/>
      <c r="P18" s="189"/>
      <c r="Q18" s="189"/>
      <c r="R18" s="189"/>
      <c r="S18" s="189"/>
      <c r="T18" s="189"/>
      <c r="U18" s="189"/>
      <c r="V18" s="188"/>
      <c r="W18" s="200"/>
      <c r="X18" s="189"/>
      <c r="Y18" s="189"/>
      <c r="Z18" s="189"/>
      <c r="AA18" s="189"/>
      <c r="AB18" s="189"/>
      <c r="AC18" s="189"/>
      <c r="AD18" s="189"/>
      <c r="AE18" s="189"/>
      <c r="AF18" s="189"/>
      <c r="AG18" s="188"/>
      <c r="AH18" s="93">
        <f t="shared" ref="AH18" si="8">SUM(C18:AG18)</f>
        <v>0</v>
      </c>
      <c r="AI18" s="297"/>
      <c r="AJ18" s="127">
        <f t="shared" si="7"/>
        <v>0</v>
      </c>
    </row>
    <row r="19" spans="1:39" ht="18" customHeight="1" thickBot="1">
      <c r="A19" s="295" t="s">
        <v>185</v>
      </c>
      <c r="B19" s="168" t="s">
        <v>219</v>
      </c>
      <c r="C19" s="174"/>
      <c r="D19" s="175"/>
      <c r="E19" s="175"/>
      <c r="F19" s="175"/>
      <c r="G19" s="175"/>
      <c r="H19" s="175"/>
      <c r="I19" s="175"/>
      <c r="J19" s="175"/>
      <c r="K19" s="175"/>
      <c r="L19" s="176"/>
      <c r="M19" s="174"/>
      <c r="N19" s="175"/>
      <c r="O19" s="175"/>
      <c r="P19" s="175"/>
      <c r="Q19" s="175"/>
      <c r="R19" s="175"/>
      <c r="S19" s="175"/>
      <c r="T19" s="175"/>
      <c r="U19" s="175"/>
      <c r="V19" s="176"/>
      <c r="W19" s="177"/>
      <c r="X19" s="175"/>
      <c r="Y19" s="175"/>
      <c r="Z19" s="175"/>
      <c r="AA19" s="175"/>
      <c r="AB19" s="175"/>
      <c r="AC19" s="175"/>
      <c r="AD19" s="175"/>
      <c r="AE19" s="175"/>
      <c r="AF19" s="175"/>
      <c r="AG19" s="176"/>
      <c r="AH19" s="95">
        <f t="shared" ref="AH19" si="9">SUM(C19:AG19)*1/2</f>
        <v>0</v>
      </c>
      <c r="AI19" s="297" t="s">
        <v>144</v>
      </c>
      <c r="AJ19" s="127">
        <f>AH19*3</f>
        <v>0</v>
      </c>
    </row>
    <row r="20" spans="1:39" ht="18" customHeight="1" thickBot="1">
      <c r="A20" s="295"/>
      <c r="B20" s="169" t="s">
        <v>220</v>
      </c>
      <c r="C20" s="178"/>
      <c r="D20" s="179"/>
      <c r="E20" s="179"/>
      <c r="F20" s="179"/>
      <c r="G20" s="179"/>
      <c r="H20" s="179"/>
      <c r="I20" s="179"/>
      <c r="J20" s="179"/>
      <c r="K20" s="179"/>
      <c r="L20" s="180"/>
      <c r="M20" s="178"/>
      <c r="N20" s="179"/>
      <c r="O20" s="179"/>
      <c r="P20" s="179"/>
      <c r="Q20" s="179"/>
      <c r="R20" s="179"/>
      <c r="S20" s="179"/>
      <c r="T20" s="179"/>
      <c r="U20" s="179"/>
      <c r="V20" s="180"/>
      <c r="W20" s="181"/>
      <c r="X20" s="179"/>
      <c r="Y20" s="179"/>
      <c r="Z20" s="179"/>
      <c r="AA20" s="179"/>
      <c r="AB20" s="179"/>
      <c r="AC20" s="179"/>
      <c r="AD20" s="179"/>
      <c r="AE20" s="179"/>
      <c r="AF20" s="179"/>
      <c r="AG20" s="180"/>
      <c r="AH20" s="93">
        <f t="shared" ref="AH20" si="10">SUM(C20:AG20)*3/4</f>
        <v>0</v>
      </c>
      <c r="AI20" s="297"/>
      <c r="AJ20" s="127">
        <f t="shared" ref="AJ20:AJ24" si="11">AH20*3</f>
        <v>0</v>
      </c>
    </row>
    <row r="21" spans="1:39" ht="18" customHeight="1" thickBot="1">
      <c r="A21" s="295"/>
      <c r="B21" s="172" t="s">
        <v>221</v>
      </c>
      <c r="C21" s="199"/>
      <c r="D21" s="189"/>
      <c r="E21" s="189"/>
      <c r="F21" s="189"/>
      <c r="G21" s="189"/>
      <c r="H21" s="189"/>
      <c r="I21" s="189"/>
      <c r="J21" s="189"/>
      <c r="K21" s="189"/>
      <c r="L21" s="188"/>
      <c r="M21" s="199"/>
      <c r="N21" s="189"/>
      <c r="O21" s="189"/>
      <c r="P21" s="189"/>
      <c r="Q21" s="189"/>
      <c r="R21" s="189"/>
      <c r="S21" s="189"/>
      <c r="T21" s="189"/>
      <c r="U21" s="189"/>
      <c r="V21" s="188"/>
      <c r="W21" s="200"/>
      <c r="X21" s="189"/>
      <c r="Y21" s="189"/>
      <c r="Z21" s="189"/>
      <c r="AA21" s="189"/>
      <c r="AB21" s="189"/>
      <c r="AC21" s="189"/>
      <c r="AD21" s="189"/>
      <c r="AE21" s="189"/>
      <c r="AF21" s="189"/>
      <c r="AG21" s="188"/>
      <c r="AH21" s="93">
        <f t="shared" ref="AH21" si="12">SUM(C21:AG21)</f>
        <v>0</v>
      </c>
      <c r="AI21" s="297"/>
      <c r="AJ21" s="127">
        <f t="shared" si="11"/>
        <v>0</v>
      </c>
    </row>
    <row r="22" spans="1:39" ht="18" customHeight="1" thickBot="1">
      <c r="A22" s="295" t="s">
        <v>227</v>
      </c>
      <c r="B22" s="168" t="s">
        <v>219</v>
      </c>
      <c r="C22" s="174"/>
      <c r="D22" s="175"/>
      <c r="E22" s="175"/>
      <c r="F22" s="175"/>
      <c r="G22" s="175"/>
      <c r="H22" s="175"/>
      <c r="I22" s="175"/>
      <c r="J22" s="175"/>
      <c r="K22" s="175"/>
      <c r="L22" s="176"/>
      <c r="M22" s="174"/>
      <c r="N22" s="175"/>
      <c r="O22" s="175"/>
      <c r="P22" s="175"/>
      <c r="Q22" s="175"/>
      <c r="R22" s="175"/>
      <c r="S22" s="175"/>
      <c r="T22" s="175"/>
      <c r="U22" s="175"/>
      <c r="V22" s="176"/>
      <c r="W22" s="177"/>
      <c r="X22" s="175"/>
      <c r="Y22" s="175"/>
      <c r="Z22" s="175"/>
      <c r="AA22" s="175"/>
      <c r="AB22" s="175"/>
      <c r="AC22" s="175"/>
      <c r="AD22" s="175"/>
      <c r="AE22" s="175"/>
      <c r="AF22" s="175"/>
      <c r="AG22" s="176"/>
      <c r="AH22" s="95">
        <f t="shared" ref="AH22" si="13">SUM(C22:AG22)*1/2</f>
        <v>0</v>
      </c>
      <c r="AI22" s="297" t="s">
        <v>144</v>
      </c>
      <c r="AJ22" s="127">
        <f t="shared" si="11"/>
        <v>0</v>
      </c>
      <c r="AL22" s="71"/>
      <c r="AM22" s="72"/>
    </row>
    <row r="23" spans="1:39" ht="18" customHeight="1" thickBot="1">
      <c r="A23" s="295"/>
      <c r="B23" s="169" t="s">
        <v>220</v>
      </c>
      <c r="C23" s="178"/>
      <c r="D23" s="179"/>
      <c r="E23" s="179"/>
      <c r="F23" s="179"/>
      <c r="G23" s="179"/>
      <c r="H23" s="179"/>
      <c r="I23" s="179"/>
      <c r="J23" s="179"/>
      <c r="K23" s="179"/>
      <c r="L23" s="180"/>
      <c r="M23" s="178"/>
      <c r="N23" s="179"/>
      <c r="O23" s="179"/>
      <c r="P23" s="179"/>
      <c r="Q23" s="179"/>
      <c r="R23" s="179"/>
      <c r="S23" s="179"/>
      <c r="T23" s="179"/>
      <c r="U23" s="179"/>
      <c r="V23" s="180"/>
      <c r="W23" s="181"/>
      <c r="X23" s="179"/>
      <c r="Y23" s="179"/>
      <c r="Z23" s="179"/>
      <c r="AA23" s="179"/>
      <c r="AB23" s="179"/>
      <c r="AC23" s="179"/>
      <c r="AD23" s="179"/>
      <c r="AE23" s="179"/>
      <c r="AF23" s="179"/>
      <c r="AG23" s="180"/>
      <c r="AH23" s="93">
        <f t="shared" ref="AH23" si="14">SUM(C23:AG23)*3/4</f>
        <v>0</v>
      </c>
      <c r="AI23" s="297"/>
      <c r="AJ23" s="127">
        <f t="shared" si="11"/>
        <v>0</v>
      </c>
      <c r="AL23" s="71"/>
      <c r="AM23" s="72"/>
    </row>
    <row r="24" spans="1:39" ht="18" customHeight="1" thickBot="1">
      <c r="A24" s="295"/>
      <c r="B24" s="172" t="s">
        <v>221</v>
      </c>
      <c r="C24" s="199"/>
      <c r="D24" s="189"/>
      <c r="E24" s="189"/>
      <c r="F24" s="189"/>
      <c r="G24" s="189"/>
      <c r="H24" s="189"/>
      <c r="I24" s="189"/>
      <c r="J24" s="189"/>
      <c r="K24" s="189"/>
      <c r="L24" s="188"/>
      <c r="M24" s="199"/>
      <c r="N24" s="189"/>
      <c r="O24" s="189"/>
      <c r="P24" s="189"/>
      <c r="Q24" s="189"/>
      <c r="R24" s="189"/>
      <c r="S24" s="189"/>
      <c r="T24" s="189"/>
      <c r="U24" s="189"/>
      <c r="V24" s="188"/>
      <c r="W24" s="200"/>
      <c r="X24" s="189"/>
      <c r="Y24" s="189"/>
      <c r="Z24" s="189"/>
      <c r="AA24" s="189"/>
      <c r="AB24" s="189"/>
      <c r="AC24" s="189"/>
      <c r="AD24" s="189"/>
      <c r="AE24" s="189"/>
      <c r="AF24" s="189"/>
      <c r="AG24" s="188"/>
      <c r="AH24" s="93">
        <f t="shared" ref="AH24" si="15">SUM(C24:AG24)</f>
        <v>0</v>
      </c>
      <c r="AI24" s="297"/>
      <c r="AJ24" s="127">
        <f t="shared" si="11"/>
        <v>0</v>
      </c>
      <c r="AL24" s="71"/>
      <c r="AM24" s="72"/>
    </row>
    <row r="25" spans="1:39" ht="18" customHeight="1" thickBot="1">
      <c r="A25" s="295" t="s">
        <v>186</v>
      </c>
      <c r="B25" s="168" t="s">
        <v>219</v>
      </c>
      <c r="C25" s="174"/>
      <c r="D25" s="175"/>
      <c r="E25" s="175"/>
      <c r="F25" s="175"/>
      <c r="G25" s="175"/>
      <c r="H25" s="175"/>
      <c r="I25" s="175"/>
      <c r="J25" s="175"/>
      <c r="K25" s="175"/>
      <c r="L25" s="176"/>
      <c r="M25" s="174"/>
      <c r="N25" s="175"/>
      <c r="O25" s="175"/>
      <c r="P25" s="175"/>
      <c r="Q25" s="175"/>
      <c r="R25" s="175"/>
      <c r="S25" s="175"/>
      <c r="T25" s="175"/>
      <c r="U25" s="175"/>
      <c r="V25" s="176"/>
      <c r="W25" s="177"/>
      <c r="X25" s="175"/>
      <c r="Y25" s="175"/>
      <c r="Z25" s="175"/>
      <c r="AA25" s="175"/>
      <c r="AB25" s="175"/>
      <c r="AC25" s="175"/>
      <c r="AD25" s="175"/>
      <c r="AE25" s="175"/>
      <c r="AF25" s="175"/>
      <c r="AG25" s="176"/>
      <c r="AH25" s="95">
        <f t="shared" ref="AH25" si="16">SUM(C25:AG25)*1/2</f>
        <v>0</v>
      </c>
      <c r="AI25" s="297" t="s">
        <v>146</v>
      </c>
      <c r="AJ25" s="128">
        <f>AH25*4</f>
        <v>0</v>
      </c>
    </row>
    <row r="26" spans="1:39" ht="18" customHeight="1" thickBot="1">
      <c r="A26" s="295"/>
      <c r="B26" s="169" t="s">
        <v>220</v>
      </c>
      <c r="C26" s="178"/>
      <c r="D26" s="179"/>
      <c r="E26" s="179"/>
      <c r="F26" s="179"/>
      <c r="G26" s="179"/>
      <c r="H26" s="179"/>
      <c r="I26" s="179"/>
      <c r="J26" s="179"/>
      <c r="K26" s="179"/>
      <c r="L26" s="180"/>
      <c r="M26" s="178"/>
      <c r="N26" s="179"/>
      <c r="O26" s="179"/>
      <c r="P26" s="179"/>
      <c r="Q26" s="179"/>
      <c r="R26" s="179"/>
      <c r="S26" s="179"/>
      <c r="T26" s="179"/>
      <c r="U26" s="179"/>
      <c r="V26" s="180"/>
      <c r="W26" s="181"/>
      <c r="X26" s="179"/>
      <c r="Y26" s="179"/>
      <c r="Z26" s="179"/>
      <c r="AA26" s="179"/>
      <c r="AB26" s="179"/>
      <c r="AC26" s="179"/>
      <c r="AD26" s="179"/>
      <c r="AE26" s="179"/>
      <c r="AF26" s="179"/>
      <c r="AG26" s="180"/>
      <c r="AH26" s="93">
        <f t="shared" ref="AH26" si="17">SUM(C26:AG26)*3/4</f>
        <v>0</v>
      </c>
      <c r="AI26" s="297"/>
      <c r="AJ26" s="128">
        <f t="shared" ref="AJ26:AJ30" si="18">AH26*4</f>
        <v>0</v>
      </c>
    </row>
    <row r="27" spans="1:39" ht="18" customHeight="1" thickBot="1">
      <c r="A27" s="295"/>
      <c r="B27" s="172" t="s">
        <v>221</v>
      </c>
      <c r="C27" s="199"/>
      <c r="D27" s="189"/>
      <c r="E27" s="189"/>
      <c r="F27" s="189"/>
      <c r="G27" s="189"/>
      <c r="H27" s="189"/>
      <c r="I27" s="189"/>
      <c r="J27" s="189"/>
      <c r="K27" s="189"/>
      <c r="L27" s="188"/>
      <c r="M27" s="199"/>
      <c r="N27" s="189"/>
      <c r="O27" s="189"/>
      <c r="P27" s="189"/>
      <c r="Q27" s="189"/>
      <c r="R27" s="189"/>
      <c r="S27" s="189"/>
      <c r="T27" s="189"/>
      <c r="U27" s="189"/>
      <c r="V27" s="188"/>
      <c r="W27" s="200"/>
      <c r="X27" s="189"/>
      <c r="Y27" s="189"/>
      <c r="Z27" s="189"/>
      <c r="AA27" s="189"/>
      <c r="AB27" s="189"/>
      <c r="AC27" s="189"/>
      <c r="AD27" s="189"/>
      <c r="AE27" s="189"/>
      <c r="AF27" s="189"/>
      <c r="AG27" s="188"/>
      <c r="AH27" s="93">
        <f t="shared" ref="AH27" si="19">SUM(C27:AG27)</f>
        <v>0</v>
      </c>
      <c r="AI27" s="297"/>
      <c r="AJ27" s="128">
        <f t="shared" si="18"/>
        <v>0</v>
      </c>
    </row>
    <row r="28" spans="1:39" ht="18" customHeight="1" thickBot="1">
      <c r="A28" s="295" t="s">
        <v>228</v>
      </c>
      <c r="B28" s="168" t="s">
        <v>219</v>
      </c>
      <c r="C28" s="174"/>
      <c r="D28" s="175"/>
      <c r="E28" s="175"/>
      <c r="F28" s="175"/>
      <c r="G28" s="175"/>
      <c r="H28" s="175"/>
      <c r="I28" s="175"/>
      <c r="J28" s="175"/>
      <c r="K28" s="175"/>
      <c r="L28" s="176"/>
      <c r="M28" s="174"/>
      <c r="N28" s="175"/>
      <c r="O28" s="175"/>
      <c r="P28" s="175"/>
      <c r="Q28" s="175"/>
      <c r="R28" s="175"/>
      <c r="S28" s="175"/>
      <c r="T28" s="175"/>
      <c r="U28" s="175"/>
      <c r="V28" s="176"/>
      <c r="W28" s="177"/>
      <c r="X28" s="175"/>
      <c r="Y28" s="175"/>
      <c r="Z28" s="175"/>
      <c r="AA28" s="175"/>
      <c r="AB28" s="175"/>
      <c r="AC28" s="175"/>
      <c r="AD28" s="175"/>
      <c r="AE28" s="175"/>
      <c r="AF28" s="175"/>
      <c r="AG28" s="176"/>
      <c r="AH28" s="95">
        <f t="shared" ref="AH28" si="20">SUM(C28:AG28)*1/2</f>
        <v>0</v>
      </c>
      <c r="AI28" s="297" t="s">
        <v>146</v>
      </c>
      <c r="AJ28" s="128">
        <f t="shared" si="18"/>
        <v>0</v>
      </c>
    </row>
    <row r="29" spans="1:39" ht="18" customHeight="1" thickBot="1">
      <c r="A29" s="295"/>
      <c r="B29" s="169" t="s">
        <v>220</v>
      </c>
      <c r="C29" s="178"/>
      <c r="D29" s="179"/>
      <c r="E29" s="179"/>
      <c r="F29" s="179"/>
      <c r="G29" s="179"/>
      <c r="H29" s="179"/>
      <c r="I29" s="179"/>
      <c r="J29" s="179"/>
      <c r="K29" s="179"/>
      <c r="L29" s="180"/>
      <c r="M29" s="178"/>
      <c r="N29" s="179"/>
      <c r="O29" s="179"/>
      <c r="P29" s="179"/>
      <c r="Q29" s="179"/>
      <c r="R29" s="179"/>
      <c r="S29" s="179"/>
      <c r="T29" s="179"/>
      <c r="U29" s="179"/>
      <c r="V29" s="180"/>
      <c r="W29" s="181"/>
      <c r="X29" s="179"/>
      <c r="Y29" s="179"/>
      <c r="Z29" s="179"/>
      <c r="AA29" s="179"/>
      <c r="AB29" s="179"/>
      <c r="AC29" s="179"/>
      <c r="AD29" s="179"/>
      <c r="AE29" s="179"/>
      <c r="AF29" s="179"/>
      <c r="AG29" s="180"/>
      <c r="AH29" s="93">
        <f t="shared" ref="AH29" si="21">SUM(C29:AG29)*3/4</f>
        <v>0</v>
      </c>
      <c r="AI29" s="297"/>
      <c r="AJ29" s="128">
        <f t="shared" si="18"/>
        <v>0</v>
      </c>
    </row>
    <row r="30" spans="1:39" ht="18" customHeight="1" thickBot="1">
      <c r="A30" s="295"/>
      <c r="B30" s="172" t="s">
        <v>221</v>
      </c>
      <c r="C30" s="199"/>
      <c r="D30" s="189"/>
      <c r="E30" s="189"/>
      <c r="F30" s="189"/>
      <c r="G30" s="189"/>
      <c r="H30" s="189"/>
      <c r="I30" s="189"/>
      <c r="J30" s="189"/>
      <c r="K30" s="189"/>
      <c r="L30" s="188"/>
      <c r="M30" s="199"/>
      <c r="N30" s="189"/>
      <c r="O30" s="189"/>
      <c r="P30" s="189"/>
      <c r="Q30" s="189"/>
      <c r="R30" s="189"/>
      <c r="S30" s="189"/>
      <c r="T30" s="189"/>
      <c r="U30" s="189"/>
      <c r="V30" s="188"/>
      <c r="W30" s="200"/>
      <c r="X30" s="189"/>
      <c r="Y30" s="189"/>
      <c r="Z30" s="189"/>
      <c r="AA30" s="189"/>
      <c r="AB30" s="189"/>
      <c r="AC30" s="189"/>
      <c r="AD30" s="189"/>
      <c r="AE30" s="189"/>
      <c r="AF30" s="189"/>
      <c r="AG30" s="188"/>
      <c r="AH30" s="93">
        <f t="shared" ref="AH30" si="22">SUM(C30:AG30)</f>
        <v>0</v>
      </c>
      <c r="AI30" s="297"/>
      <c r="AJ30" s="128">
        <f t="shared" si="18"/>
        <v>0</v>
      </c>
    </row>
    <row r="31" spans="1:39" ht="18" customHeight="1" thickBot="1">
      <c r="A31" s="295" t="s">
        <v>148</v>
      </c>
      <c r="B31" s="168" t="s">
        <v>219</v>
      </c>
      <c r="C31" s="174"/>
      <c r="D31" s="175"/>
      <c r="E31" s="175"/>
      <c r="F31" s="175"/>
      <c r="G31" s="175"/>
      <c r="H31" s="175"/>
      <c r="I31" s="175"/>
      <c r="J31" s="175"/>
      <c r="K31" s="175"/>
      <c r="L31" s="176"/>
      <c r="M31" s="174"/>
      <c r="N31" s="175"/>
      <c r="O31" s="175"/>
      <c r="P31" s="175"/>
      <c r="Q31" s="175"/>
      <c r="R31" s="175"/>
      <c r="S31" s="175"/>
      <c r="T31" s="175"/>
      <c r="U31" s="175"/>
      <c r="V31" s="176"/>
      <c r="W31" s="177"/>
      <c r="X31" s="175"/>
      <c r="Y31" s="175"/>
      <c r="Z31" s="175"/>
      <c r="AA31" s="175"/>
      <c r="AB31" s="175"/>
      <c r="AC31" s="175"/>
      <c r="AD31" s="175"/>
      <c r="AE31" s="175"/>
      <c r="AF31" s="175"/>
      <c r="AG31" s="176"/>
      <c r="AH31" s="95">
        <f t="shared" ref="AH31" si="23">SUM(C31:AG31)*1/2</f>
        <v>0</v>
      </c>
      <c r="AI31" s="297" t="s">
        <v>149</v>
      </c>
      <c r="AJ31" s="129">
        <f>AH31*5</f>
        <v>0</v>
      </c>
    </row>
    <row r="32" spans="1:39" ht="18" customHeight="1" thickBot="1">
      <c r="A32" s="295"/>
      <c r="B32" s="169" t="s">
        <v>220</v>
      </c>
      <c r="C32" s="178"/>
      <c r="D32" s="179"/>
      <c r="E32" s="179"/>
      <c r="F32" s="179"/>
      <c r="G32" s="179"/>
      <c r="H32" s="179"/>
      <c r="I32" s="179"/>
      <c r="J32" s="179"/>
      <c r="K32" s="179"/>
      <c r="L32" s="180"/>
      <c r="M32" s="178"/>
      <c r="N32" s="179"/>
      <c r="O32" s="179"/>
      <c r="P32" s="179"/>
      <c r="Q32" s="179"/>
      <c r="R32" s="179"/>
      <c r="S32" s="179"/>
      <c r="T32" s="179"/>
      <c r="U32" s="179"/>
      <c r="V32" s="180"/>
      <c r="W32" s="181"/>
      <c r="X32" s="179"/>
      <c r="Y32" s="179"/>
      <c r="Z32" s="179"/>
      <c r="AA32" s="179"/>
      <c r="AB32" s="179"/>
      <c r="AC32" s="179"/>
      <c r="AD32" s="179"/>
      <c r="AE32" s="179"/>
      <c r="AF32" s="179"/>
      <c r="AG32" s="180"/>
      <c r="AH32" s="93">
        <f t="shared" ref="AH32" si="24">SUM(C32:AG32)*3/4</f>
        <v>0</v>
      </c>
      <c r="AI32" s="297"/>
      <c r="AJ32" s="129">
        <f t="shared" ref="AJ32:AJ33" si="25">AH32*5</f>
        <v>0</v>
      </c>
    </row>
    <row r="33" spans="1:50" ht="18" customHeight="1" thickBot="1">
      <c r="A33" s="295"/>
      <c r="B33" s="172" t="s">
        <v>221</v>
      </c>
      <c r="C33" s="199"/>
      <c r="D33" s="189"/>
      <c r="E33" s="189"/>
      <c r="F33" s="189"/>
      <c r="G33" s="189"/>
      <c r="H33" s="189"/>
      <c r="I33" s="189"/>
      <c r="J33" s="189"/>
      <c r="K33" s="189"/>
      <c r="L33" s="188"/>
      <c r="M33" s="199"/>
      <c r="N33" s="189"/>
      <c r="O33" s="189"/>
      <c r="P33" s="189"/>
      <c r="Q33" s="189"/>
      <c r="R33" s="189"/>
      <c r="S33" s="189"/>
      <c r="T33" s="189"/>
      <c r="U33" s="189"/>
      <c r="V33" s="188"/>
      <c r="W33" s="200"/>
      <c r="X33" s="189"/>
      <c r="Y33" s="189"/>
      <c r="Z33" s="189"/>
      <c r="AA33" s="189"/>
      <c r="AB33" s="189"/>
      <c r="AC33" s="189"/>
      <c r="AD33" s="189"/>
      <c r="AE33" s="189"/>
      <c r="AF33" s="189"/>
      <c r="AG33" s="188"/>
      <c r="AH33" s="93">
        <f t="shared" ref="AH33" si="26">SUM(C33:AG33)</f>
        <v>0</v>
      </c>
      <c r="AI33" s="297"/>
      <c r="AJ33" s="129">
        <f t="shared" si="25"/>
        <v>0</v>
      </c>
    </row>
    <row r="34" spans="1:50" ht="18" customHeight="1">
      <c r="A34" s="296" t="s">
        <v>150</v>
      </c>
      <c r="B34" s="168" t="s">
        <v>219</v>
      </c>
      <c r="C34" s="174"/>
      <c r="D34" s="175"/>
      <c r="E34" s="175"/>
      <c r="F34" s="175"/>
      <c r="G34" s="175"/>
      <c r="H34" s="175"/>
      <c r="I34" s="175"/>
      <c r="J34" s="175"/>
      <c r="K34" s="175"/>
      <c r="L34" s="176"/>
      <c r="M34" s="174"/>
      <c r="N34" s="175"/>
      <c r="O34" s="175"/>
      <c r="P34" s="175"/>
      <c r="Q34" s="175"/>
      <c r="R34" s="175"/>
      <c r="S34" s="175"/>
      <c r="T34" s="175"/>
      <c r="U34" s="175"/>
      <c r="V34" s="176"/>
      <c r="W34" s="177"/>
      <c r="X34" s="175"/>
      <c r="Y34" s="175"/>
      <c r="Z34" s="175"/>
      <c r="AA34" s="175"/>
      <c r="AB34" s="175"/>
      <c r="AC34" s="175"/>
      <c r="AD34" s="175"/>
      <c r="AE34" s="175"/>
      <c r="AF34" s="175"/>
      <c r="AG34" s="176"/>
      <c r="AH34" s="95">
        <f>SUM(C34:AG34)*1/2</f>
        <v>0</v>
      </c>
      <c r="AI34" s="297" t="s">
        <v>151</v>
      </c>
      <c r="AJ34" s="170">
        <f>AH34*6</f>
        <v>0</v>
      </c>
    </row>
    <row r="35" spans="1:50" ht="18" customHeight="1">
      <c r="A35" s="296"/>
      <c r="B35" s="169" t="s">
        <v>220</v>
      </c>
      <c r="C35" s="178"/>
      <c r="D35" s="179"/>
      <c r="E35" s="179"/>
      <c r="F35" s="179"/>
      <c r="G35" s="179"/>
      <c r="H35" s="179"/>
      <c r="I35" s="179"/>
      <c r="J35" s="179"/>
      <c r="K35" s="179"/>
      <c r="L35" s="180"/>
      <c r="M35" s="178"/>
      <c r="N35" s="179"/>
      <c r="O35" s="179"/>
      <c r="P35" s="179"/>
      <c r="Q35" s="179"/>
      <c r="R35" s="179"/>
      <c r="S35" s="179"/>
      <c r="T35" s="179"/>
      <c r="U35" s="179"/>
      <c r="V35" s="180"/>
      <c r="W35" s="181"/>
      <c r="X35" s="179"/>
      <c r="Y35" s="179"/>
      <c r="Z35" s="179"/>
      <c r="AA35" s="179"/>
      <c r="AB35" s="179"/>
      <c r="AC35" s="179"/>
      <c r="AD35" s="179"/>
      <c r="AE35" s="179"/>
      <c r="AF35" s="179"/>
      <c r="AG35" s="180"/>
      <c r="AH35" s="93">
        <f t="shared" ref="AH35" si="27">SUM(C35:AG35)*3/4</f>
        <v>0</v>
      </c>
      <c r="AI35" s="297"/>
      <c r="AJ35" s="170">
        <f t="shared" ref="AJ35:AJ36" si="28">AH35*6</f>
        <v>0</v>
      </c>
    </row>
    <row r="36" spans="1:50" ht="18" customHeight="1" thickBot="1">
      <c r="A36" s="296"/>
      <c r="B36" s="171" t="s">
        <v>221</v>
      </c>
      <c r="C36" s="199"/>
      <c r="D36" s="189"/>
      <c r="E36" s="189"/>
      <c r="F36" s="189"/>
      <c r="G36" s="189"/>
      <c r="H36" s="189"/>
      <c r="I36" s="189"/>
      <c r="J36" s="189"/>
      <c r="K36" s="189"/>
      <c r="L36" s="188"/>
      <c r="M36" s="199"/>
      <c r="N36" s="189"/>
      <c r="O36" s="189"/>
      <c r="P36" s="189"/>
      <c r="Q36" s="189"/>
      <c r="R36" s="189"/>
      <c r="S36" s="189"/>
      <c r="T36" s="189"/>
      <c r="U36" s="189"/>
      <c r="V36" s="188"/>
      <c r="W36" s="200"/>
      <c r="X36" s="189"/>
      <c r="Y36" s="189"/>
      <c r="Z36" s="189"/>
      <c r="AA36" s="189"/>
      <c r="AB36" s="189"/>
      <c r="AC36" s="189"/>
      <c r="AD36" s="189"/>
      <c r="AE36" s="189"/>
      <c r="AF36" s="189"/>
      <c r="AG36" s="188"/>
      <c r="AH36" s="93">
        <f t="shared" ref="AH36" si="29">SUM(C36:AG36)</f>
        <v>0</v>
      </c>
      <c r="AI36" s="297"/>
      <c r="AJ36" s="170">
        <f t="shared" si="28"/>
        <v>0</v>
      </c>
    </row>
    <row r="37" spans="1:50" ht="26.25" customHeight="1" thickBot="1">
      <c r="B37" s="80" t="s">
        <v>191</v>
      </c>
      <c r="C37" s="86">
        <f t="shared" ref="C37:AG37" si="30">SUM(C13,C16,C19,C22,C25,C28,C31,C34)*1/2+SUM(C14,C17,C20,C23,C26,C29,C32,C35)*3/4+SUM(C15,C18,C21,C24,C27,C30,C33,C36)</f>
        <v>0</v>
      </c>
      <c r="D37" s="86">
        <f t="shared" si="30"/>
        <v>0</v>
      </c>
      <c r="E37" s="86">
        <f t="shared" si="30"/>
        <v>0</v>
      </c>
      <c r="F37" s="86">
        <f t="shared" si="30"/>
        <v>0</v>
      </c>
      <c r="G37" s="86">
        <f t="shared" si="30"/>
        <v>0</v>
      </c>
      <c r="H37" s="86">
        <f t="shared" si="30"/>
        <v>0</v>
      </c>
      <c r="I37" s="86">
        <f t="shared" si="30"/>
        <v>0</v>
      </c>
      <c r="J37" s="86">
        <f t="shared" si="30"/>
        <v>0</v>
      </c>
      <c r="K37" s="86">
        <f t="shared" si="30"/>
        <v>0</v>
      </c>
      <c r="L37" s="86">
        <f t="shared" si="30"/>
        <v>0</v>
      </c>
      <c r="M37" s="86">
        <f t="shared" si="30"/>
        <v>0</v>
      </c>
      <c r="N37" s="86">
        <f t="shared" si="30"/>
        <v>0</v>
      </c>
      <c r="O37" s="86">
        <f t="shared" si="30"/>
        <v>0</v>
      </c>
      <c r="P37" s="86">
        <f t="shared" si="30"/>
        <v>0</v>
      </c>
      <c r="Q37" s="86">
        <f t="shared" si="30"/>
        <v>0</v>
      </c>
      <c r="R37" s="86">
        <f t="shared" si="30"/>
        <v>0</v>
      </c>
      <c r="S37" s="86">
        <f t="shared" si="30"/>
        <v>0</v>
      </c>
      <c r="T37" s="86">
        <f t="shared" si="30"/>
        <v>0</v>
      </c>
      <c r="U37" s="86">
        <f t="shared" si="30"/>
        <v>0</v>
      </c>
      <c r="V37" s="86">
        <f t="shared" si="30"/>
        <v>0</v>
      </c>
      <c r="W37" s="86">
        <f t="shared" si="30"/>
        <v>0</v>
      </c>
      <c r="X37" s="86">
        <f t="shared" si="30"/>
        <v>0</v>
      </c>
      <c r="Y37" s="86">
        <f t="shared" si="30"/>
        <v>0</v>
      </c>
      <c r="Z37" s="86">
        <f t="shared" si="30"/>
        <v>0</v>
      </c>
      <c r="AA37" s="86">
        <f t="shared" si="30"/>
        <v>0</v>
      </c>
      <c r="AB37" s="86">
        <f t="shared" si="30"/>
        <v>0</v>
      </c>
      <c r="AC37" s="86">
        <f t="shared" si="30"/>
        <v>0</v>
      </c>
      <c r="AD37" s="86">
        <f t="shared" si="30"/>
        <v>0</v>
      </c>
      <c r="AE37" s="86">
        <f t="shared" si="30"/>
        <v>0</v>
      </c>
      <c r="AF37" s="86">
        <f t="shared" si="30"/>
        <v>0</v>
      </c>
      <c r="AG37" s="86">
        <f t="shared" si="30"/>
        <v>0</v>
      </c>
      <c r="AH37" s="90">
        <f>SUM(AH13:AH36)</f>
        <v>0</v>
      </c>
      <c r="AI37" s="78" t="s">
        <v>135</v>
      </c>
      <c r="AJ37" s="128">
        <f>SUM(AJ13:AJ34)</f>
        <v>0</v>
      </c>
    </row>
    <row r="38" spans="1:50" ht="18" customHeight="1">
      <c r="A38" s="298" t="s">
        <v>192</v>
      </c>
      <c r="B38" s="168" t="s">
        <v>219</v>
      </c>
      <c r="C38" s="184"/>
      <c r="D38" s="185"/>
      <c r="E38" s="185"/>
      <c r="F38" s="185"/>
      <c r="G38" s="185"/>
      <c r="H38" s="185"/>
      <c r="I38" s="185"/>
      <c r="J38" s="185"/>
      <c r="K38" s="185"/>
      <c r="L38" s="176"/>
      <c r="M38" s="184"/>
      <c r="N38" s="185"/>
      <c r="O38" s="185"/>
      <c r="P38" s="185"/>
      <c r="Q38" s="185"/>
      <c r="R38" s="185"/>
      <c r="S38" s="185"/>
      <c r="T38" s="185"/>
      <c r="U38" s="185"/>
      <c r="V38" s="176"/>
      <c r="W38" s="184"/>
      <c r="X38" s="185"/>
      <c r="Y38" s="185"/>
      <c r="Z38" s="185"/>
      <c r="AA38" s="185"/>
      <c r="AB38" s="185"/>
      <c r="AC38" s="185"/>
      <c r="AD38" s="185"/>
      <c r="AE38" s="185"/>
      <c r="AF38" s="175"/>
      <c r="AG38" s="176"/>
      <c r="AH38" s="95">
        <f>SUM(C38:AG38)*1/2</f>
        <v>0</v>
      </c>
      <c r="AI38" s="78"/>
      <c r="AJ38" s="79"/>
    </row>
    <row r="39" spans="1:50" ht="18" customHeight="1">
      <c r="A39" s="299"/>
      <c r="B39" s="169" t="s">
        <v>220</v>
      </c>
      <c r="C39" s="182"/>
      <c r="D39" s="183"/>
      <c r="E39" s="183"/>
      <c r="F39" s="183"/>
      <c r="G39" s="183"/>
      <c r="H39" s="183"/>
      <c r="I39" s="183"/>
      <c r="J39" s="183"/>
      <c r="K39" s="183"/>
      <c r="L39" s="180"/>
      <c r="M39" s="182"/>
      <c r="N39" s="183"/>
      <c r="O39" s="183"/>
      <c r="P39" s="183"/>
      <c r="Q39" s="183"/>
      <c r="R39" s="183"/>
      <c r="S39" s="183"/>
      <c r="T39" s="183"/>
      <c r="U39" s="183"/>
      <c r="V39" s="180"/>
      <c r="W39" s="182"/>
      <c r="X39" s="183"/>
      <c r="Y39" s="183"/>
      <c r="Z39" s="183"/>
      <c r="AA39" s="183"/>
      <c r="AB39" s="183"/>
      <c r="AC39" s="183"/>
      <c r="AD39" s="183"/>
      <c r="AE39" s="183"/>
      <c r="AF39" s="179"/>
      <c r="AG39" s="180"/>
      <c r="AH39" s="93">
        <f t="shared" ref="AH39" si="31">SUM(C39:AG39)*3/4</f>
        <v>0</v>
      </c>
      <c r="AI39" s="78"/>
      <c r="AJ39" s="173"/>
    </row>
    <row r="40" spans="1:50" ht="18" customHeight="1" thickBot="1">
      <c r="A40" s="300"/>
      <c r="B40" s="171" t="s">
        <v>221</v>
      </c>
      <c r="C40" s="186"/>
      <c r="D40" s="187"/>
      <c r="E40" s="187"/>
      <c r="F40" s="187"/>
      <c r="G40" s="187"/>
      <c r="H40" s="187"/>
      <c r="I40" s="187"/>
      <c r="J40" s="187"/>
      <c r="K40" s="187"/>
      <c r="L40" s="188"/>
      <c r="M40" s="186"/>
      <c r="N40" s="187"/>
      <c r="O40" s="187"/>
      <c r="P40" s="187"/>
      <c r="Q40" s="187"/>
      <c r="R40" s="187"/>
      <c r="S40" s="187"/>
      <c r="T40" s="187"/>
      <c r="U40" s="187"/>
      <c r="V40" s="188"/>
      <c r="W40" s="186"/>
      <c r="X40" s="187"/>
      <c r="Y40" s="187"/>
      <c r="Z40" s="187"/>
      <c r="AA40" s="187"/>
      <c r="AB40" s="187"/>
      <c r="AC40" s="187"/>
      <c r="AD40" s="187"/>
      <c r="AE40" s="187"/>
      <c r="AF40" s="189"/>
      <c r="AG40" s="188"/>
      <c r="AH40" s="93">
        <f t="shared" ref="AH40" si="32">SUM(C40:AG40)</f>
        <v>0</v>
      </c>
      <c r="AI40" s="78"/>
      <c r="AJ40" s="173"/>
    </row>
    <row r="41" spans="1:50" s="53" customFormat="1" ht="36.5" thickBot="1">
      <c r="B41" s="147" t="s">
        <v>168</v>
      </c>
      <c r="C41" s="190"/>
      <c r="D41" s="191"/>
      <c r="E41" s="191"/>
      <c r="F41" s="191"/>
      <c r="G41" s="191"/>
      <c r="H41" s="191"/>
      <c r="I41" s="191"/>
      <c r="J41" s="191"/>
      <c r="K41" s="191"/>
      <c r="L41" s="192"/>
      <c r="M41" s="193"/>
      <c r="N41" s="191"/>
      <c r="O41" s="191"/>
      <c r="P41" s="191"/>
      <c r="Q41" s="191"/>
      <c r="R41" s="191"/>
      <c r="S41" s="191"/>
      <c r="T41" s="191"/>
      <c r="U41" s="191"/>
      <c r="V41" s="194"/>
      <c r="W41" s="190"/>
      <c r="X41" s="191"/>
      <c r="Y41" s="191"/>
      <c r="Z41" s="191"/>
      <c r="AA41" s="191"/>
      <c r="AB41" s="191"/>
      <c r="AC41" s="191"/>
      <c r="AD41" s="191"/>
      <c r="AE41" s="191"/>
      <c r="AF41" s="191"/>
      <c r="AG41" s="192"/>
      <c r="AH41" s="148">
        <f>SUM(C41:AG41)</f>
        <v>0</v>
      </c>
      <c r="AI41" s="51"/>
      <c r="AJ41" s="51"/>
      <c r="AN41" s="52"/>
      <c r="AO41" s="52"/>
      <c r="AP41" s="52"/>
      <c r="AQ41" s="52"/>
      <c r="AR41" s="52"/>
      <c r="AS41" s="52"/>
      <c r="AT41" s="52"/>
      <c r="AU41" s="52"/>
      <c r="AV41" s="52"/>
      <c r="AW41" s="52"/>
    </row>
    <row r="42" spans="1:50" ht="26.25" customHeight="1">
      <c r="B42" s="54"/>
      <c r="C42" s="196"/>
      <c r="D42" s="196"/>
      <c r="E42" s="197"/>
      <c r="F42" s="196"/>
      <c r="G42" s="196"/>
      <c r="H42" s="56"/>
      <c r="I42" s="57"/>
    </row>
    <row r="43" spans="1:50" ht="20.149999999999999" customHeight="1"/>
    <row r="44" spans="1:50" ht="25" customHeight="1">
      <c r="B44" s="2" t="s">
        <v>160</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P44" s="36"/>
      <c r="AQ44" s="36"/>
      <c r="AX44" s="36"/>
    </row>
    <row r="45" spans="1:50" ht="25" customHeight="1">
      <c r="B45" s="2" t="s">
        <v>229</v>
      </c>
      <c r="T45" s="22"/>
      <c r="U45" s="2"/>
      <c r="V45" s="2"/>
      <c r="W45" s="2"/>
      <c r="X45" s="2"/>
      <c r="Y45" s="2"/>
      <c r="Z45" s="2"/>
      <c r="AA45" s="2"/>
      <c r="AB45" s="2"/>
      <c r="AC45" s="2"/>
      <c r="AD45" s="2"/>
      <c r="AE45" s="2"/>
      <c r="AF45" s="2"/>
      <c r="AG45" s="2"/>
      <c r="AH45" s="2"/>
      <c r="AI45" s="2"/>
      <c r="AJ45" s="2"/>
    </row>
    <row r="46" spans="1:50" ht="25" customHeight="1">
      <c r="B46" s="2" t="s">
        <v>162</v>
      </c>
      <c r="C46" s="85"/>
      <c r="D46" s="85"/>
      <c r="E46" s="85"/>
      <c r="F46" s="85"/>
      <c r="G46" s="85"/>
      <c r="H46" s="85"/>
      <c r="I46" s="85"/>
      <c r="J46" s="85"/>
      <c r="K46" s="85"/>
      <c r="L46" s="85"/>
      <c r="M46" s="85"/>
      <c r="N46" s="85"/>
      <c r="O46" s="85"/>
      <c r="P46" s="85"/>
      <c r="Q46" s="85"/>
      <c r="R46" s="85"/>
      <c r="S46" s="85"/>
      <c r="T46" s="85"/>
    </row>
    <row r="47" spans="1:50" ht="25" customHeight="1">
      <c r="B47" s="2" t="s">
        <v>230</v>
      </c>
      <c r="C47" s="85"/>
      <c r="D47" s="85"/>
      <c r="E47" s="85"/>
      <c r="F47" s="85"/>
      <c r="G47" s="85"/>
      <c r="H47" s="85"/>
      <c r="I47" s="85"/>
      <c r="J47" s="85"/>
      <c r="K47" s="85"/>
      <c r="L47" s="85"/>
      <c r="M47" s="85"/>
      <c r="N47" s="85"/>
      <c r="O47" s="85"/>
      <c r="P47" s="85"/>
      <c r="Q47" s="85"/>
      <c r="R47" s="85"/>
      <c r="S47" s="85"/>
      <c r="T47" s="85"/>
    </row>
    <row r="48" spans="1:50" ht="25" customHeight="1">
      <c r="B48" s="2" t="s">
        <v>193</v>
      </c>
    </row>
    <row r="49" spans="2:54" ht="25" customHeight="1">
      <c r="B49" s="2"/>
    </row>
    <row r="50" spans="2:54" ht="25" customHeight="1"/>
    <row r="51" spans="2:54" ht="25" customHeight="1"/>
    <row r="52" spans="2:54" ht="25" customHeight="1"/>
    <row r="53" spans="2:54" ht="25" customHeight="1"/>
    <row r="54" spans="2:54" ht="25" customHeight="1"/>
    <row r="55" spans="2:54" ht="25" customHeight="1"/>
    <row r="56" spans="2:54" ht="25" customHeight="1"/>
    <row r="57" spans="2:54" ht="24.75" customHeight="1"/>
    <row r="58" spans="2:54" ht="26.25" customHeight="1"/>
    <row r="59" spans="2:54" s="53" customFormat="1" ht="16.5">
      <c r="B59" s="22"/>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22"/>
      <c r="AI59" s="22"/>
      <c r="AJ59" s="22"/>
      <c r="AK59" s="22"/>
      <c r="AL59" s="22"/>
      <c r="AM59" s="22"/>
      <c r="AN59" s="52"/>
      <c r="AO59" s="52"/>
      <c r="AP59" s="52"/>
      <c r="AQ59" s="52"/>
      <c r="AR59" s="52"/>
      <c r="AS59" s="52"/>
      <c r="AT59" s="52"/>
      <c r="AU59" s="52"/>
      <c r="AV59" s="52"/>
      <c r="AW59" s="52"/>
    </row>
    <row r="60" spans="2:54" ht="26.25" customHeight="1"/>
    <row r="61" spans="2:54" ht="20.149999999999999" customHeight="1"/>
    <row r="62" spans="2:54" ht="25" customHeight="1">
      <c r="AT62" s="36"/>
      <c r="AU62" s="36"/>
      <c r="BB62" s="36"/>
    </row>
    <row r="63" spans="2:54" ht="25" customHeight="1"/>
    <row r="64" spans="2:54" ht="25" customHeight="1"/>
    <row r="65" spans="2:54" ht="25" customHeight="1"/>
    <row r="66" spans="2:54" ht="25" customHeight="1"/>
    <row r="67" spans="2:54" ht="25" customHeight="1"/>
    <row r="68" spans="2:54" ht="25" customHeight="1"/>
    <row r="69" spans="2:54" ht="25" customHeight="1"/>
    <row r="70" spans="2:54" ht="25" customHeight="1"/>
    <row r="71" spans="2:54" ht="25" customHeight="1"/>
    <row r="72" spans="2:54" ht="25" customHeight="1"/>
    <row r="73" spans="2:54" ht="25" customHeight="1"/>
    <row r="74" spans="2:54" ht="25" customHeight="1"/>
    <row r="75" spans="2:54" ht="24.75" customHeight="1"/>
    <row r="76" spans="2:54" ht="26.25" customHeight="1"/>
    <row r="77" spans="2:54" s="53" customFormat="1" ht="16.5">
      <c r="B77" s="22"/>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22"/>
      <c r="AI77" s="22"/>
      <c r="AJ77" s="22"/>
      <c r="AK77" s="22"/>
      <c r="AL77" s="22"/>
      <c r="AM77" s="22"/>
      <c r="AN77" s="52"/>
      <c r="AO77" s="52"/>
      <c r="AP77" s="52"/>
      <c r="AQ77" s="52"/>
      <c r="AR77" s="52"/>
      <c r="AS77" s="52"/>
      <c r="AT77" s="52"/>
      <c r="AU77" s="52"/>
      <c r="AV77" s="52"/>
      <c r="AW77" s="52"/>
    </row>
    <row r="78" spans="2:54" ht="26.25" customHeight="1"/>
    <row r="79" spans="2:54" ht="20.149999999999999" customHeight="1"/>
    <row r="80" spans="2:54" ht="25" customHeight="1">
      <c r="AT80" s="36"/>
      <c r="AU80" s="36"/>
      <c r="BB80" s="36"/>
    </row>
    <row r="81" spans="2:49" ht="25" customHeight="1"/>
    <row r="82" spans="2:49" ht="25" customHeight="1"/>
    <row r="83" spans="2:49" ht="25" customHeight="1"/>
    <row r="84" spans="2:49" ht="25" customHeight="1"/>
    <row r="85" spans="2:49" ht="25" customHeight="1"/>
    <row r="86" spans="2:49" ht="25" customHeight="1"/>
    <row r="87" spans="2:49" ht="25" customHeight="1"/>
    <row r="88" spans="2:49" ht="25" customHeight="1"/>
    <row r="89" spans="2:49" ht="25" customHeight="1"/>
    <row r="90" spans="2:49" ht="25" customHeight="1"/>
    <row r="91" spans="2:49" ht="25" customHeight="1"/>
    <row r="92" spans="2:49" ht="25" customHeight="1"/>
    <row r="93" spans="2:49" ht="24.75" customHeight="1"/>
    <row r="94" spans="2:49" ht="25" customHeight="1"/>
    <row r="95" spans="2:49" s="53" customFormat="1" ht="16.5">
      <c r="B95" s="22"/>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22"/>
      <c r="AI95" s="22"/>
      <c r="AJ95" s="22"/>
      <c r="AK95" s="22"/>
      <c r="AL95" s="22"/>
      <c r="AM95" s="22"/>
      <c r="AN95" s="52"/>
      <c r="AO95" s="52"/>
      <c r="AP95" s="52"/>
      <c r="AQ95" s="52"/>
      <c r="AR95" s="52"/>
      <c r="AS95" s="52"/>
      <c r="AT95" s="52"/>
      <c r="AU95" s="52"/>
      <c r="AV95" s="52"/>
      <c r="AW95" s="52"/>
    </row>
    <row r="96" spans="2:49" ht="26.25" customHeight="1"/>
    <row r="97" spans="46:54" ht="20.149999999999999" customHeight="1"/>
    <row r="98" spans="46:54" ht="25" customHeight="1">
      <c r="AT98" s="36"/>
      <c r="AU98" s="36"/>
      <c r="BB98" s="36"/>
    </row>
    <row r="99" spans="46:54" ht="25" customHeight="1"/>
    <row r="100" spans="46:54" ht="25" customHeight="1"/>
    <row r="101" spans="46:54" ht="25" customHeight="1"/>
    <row r="102" spans="46:54" ht="25" customHeight="1"/>
    <row r="103" spans="46:54" ht="25" customHeight="1"/>
    <row r="104" spans="46:54" ht="25" customHeight="1"/>
    <row r="105" spans="46:54" ht="25" customHeight="1"/>
    <row r="106" spans="46:54" ht="25" customHeight="1"/>
    <row r="107" spans="46:54" ht="25" customHeight="1"/>
    <row r="108" spans="46:54" ht="25" customHeight="1"/>
    <row r="109" spans="46:54" ht="25" customHeight="1"/>
    <row r="110" spans="46:54" ht="25" customHeight="1"/>
    <row r="111" spans="46:54" ht="24.75" customHeight="1"/>
    <row r="112" spans="46:54" ht="25" customHeight="1"/>
    <row r="113" spans="2:54" s="53" customFormat="1" ht="16.5">
      <c r="B113" s="22"/>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22"/>
      <c r="AI113" s="22"/>
      <c r="AJ113" s="22"/>
      <c r="AK113" s="22"/>
      <c r="AL113" s="22"/>
      <c r="AM113" s="22"/>
      <c r="AN113" s="52"/>
      <c r="AO113" s="52"/>
      <c r="AP113" s="52"/>
      <c r="AQ113" s="52"/>
      <c r="AR113" s="52"/>
      <c r="AS113" s="52"/>
      <c r="AT113" s="52"/>
      <c r="AU113" s="52"/>
      <c r="AV113" s="52"/>
      <c r="AW113" s="52"/>
    </row>
    <row r="114" spans="2:54" ht="26.25" customHeight="1"/>
    <row r="115" spans="2:54" ht="20.149999999999999" customHeight="1"/>
    <row r="116" spans="2:54" ht="25" customHeight="1">
      <c r="AT116" s="36"/>
      <c r="AU116" s="36"/>
      <c r="BB116" s="36"/>
    </row>
    <row r="117" spans="2:54" ht="25" customHeight="1"/>
    <row r="118" spans="2:54" ht="25" customHeight="1"/>
    <row r="119" spans="2:54" ht="25" customHeight="1"/>
    <row r="120" spans="2:54" ht="25" customHeight="1"/>
    <row r="121" spans="2:54" ht="25" customHeight="1"/>
    <row r="122" spans="2:54" ht="25" customHeight="1"/>
    <row r="123" spans="2:54" ht="25" customHeight="1"/>
    <row r="124" spans="2:54" ht="25" customHeight="1"/>
    <row r="125" spans="2:54" ht="25" customHeight="1"/>
    <row r="126" spans="2:54" ht="25" customHeight="1"/>
    <row r="127" spans="2:54" ht="25" customHeight="1"/>
    <row r="128" spans="2:54" ht="25" customHeight="1"/>
    <row r="129" spans="2:54" ht="24.75" customHeight="1"/>
    <row r="130" spans="2:54" ht="25" customHeight="1"/>
    <row r="131" spans="2:54" s="53" customFormat="1" ht="16.5">
      <c r="B131" s="22"/>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22"/>
      <c r="AI131" s="22"/>
      <c r="AJ131" s="22"/>
      <c r="AK131" s="22"/>
      <c r="AL131" s="22"/>
      <c r="AM131" s="22"/>
      <c r="AN131" s="52"/>
      <c r="AO131" s="52"/>
      <c r="AP131" s="52"/>
      <c r="AQ131" s="52"/>
      <c r="AR131" s="52"/>
      <c r="AS131" s="52"/>
      <c r="AT131" s="52"/>
      <c r="AU131" s="52"/>
      <c r="AV131" s="52"/>
      <c r="AW131" s="52"/>
    </row>
    <row r="132" spans="2:54" ht="26.25" customHeight="1"/>
    <row r="133" spans="2:54" ht="20.149999999999999" customHeight="1"/>
    <row r="134" spans="2:54" ht="25" customHeight="1">
      <c r="AT134" s="36"/>
      <c r="AU134" s="36"/>
      <c r="BB134" s="36"/>
    </row>
    <row r="135" spans="2:54" ht="25" customHeight="1"/>
    <row r="136" spans="2:54" ht="25" customHeight="1"/>
    <row r="137" spans="2:54" ht="25" customHeight="1"/>
    <row r="138" spans="2:54" ht="25" customHeight="1"/>
    <row r="139" spans="2:54" ht="25" customHeight="1"/>
    <row r="140" spans="2:54" ht="25" customHeight="1"/>
    <row r="141" spans="2:54" ht="25" customHeight="1"/>
    <row r="142" spans="2:54" ht="25" customHeight="1"/>
    <row r="143" spans="2:54" ht="25" customHeight="1"/>
    <row r="144" spans="2:54" ht="25" customHeight="1"/>
    <row r="145" spans="2:54" ht="25" customHeight="1"/>
    <row r="146" spans="2:54" ht="25" customHeight="1"/>
    <row r="147" spans="2:54" ht="24.75" customHeight="1"/>
    <row r="148" spans="2:54" ht="25" customHeight="1"/>
    <row r="149" spans="2:54" s="53" customFormat="1" ht="16.5">
      <c r="B149" s="22"/>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22"/>
      <c r="AI149" s="22"/>
      <c r="AJ149" s="22"/>
      <c r="AK149" s="22"/>
      <c r="AL149" s="22"/>
      <c r="AM149" s="22"/>
      <c r="AN149" s="52"/>
      <c r="AO149" s="52"/>
      <c r="AP149" s="52"/>
      <c r="AQ149" s="52"/>
      <c r="AR149" s="52"/>
      <c r="AS149" s="52"/>
      <c r="AT149" s="52"/>
      <c r="AU149" s="52"/>
      <c r="AV149" s="52"/>
      <c r="AW149" s="52"/>
    </row>
    <row r="150" spans="2:54" ht="26.25" customHeight="1"/>
    <row r="151" spans="2:54" ht="20.149999999999999" customHeight="1"/>
    <row r="152" spans="2:54" ht="25" customHeight="1">
      <c r="AT152" s="36"/>
      <c r="AU152" s="36"/>
      <c r="BB152" s="36"/>
    </row>
    <row r="153" spans="2:54" ht="25" customHeight="1"/>
    <row r="154" spans="2:54" ht="25" customHeight="1"/>
    <row r="155" spans="2:54" ht="25" customHeight="1"/>
    <row r="156" spans="2:54" ht="25" customHeight="1"/>
    <row r="157" spans="2:54" ht="25" customHeight="1"/>
    <row r="158" spans="2:54" ht="25" customHeight="1"/>
    <row r="159" spans="2:54" ht="25" customHeight="1"/>
    <row r="160" spans="2:54" ht="25" customHeight="1"/>
    <row r="161" spans="2:54" ht="25" customHeight="1"/>
    <row r="162" spans="2:54" ht="25" customHeight="1"/>
    <row r="163" spans="2:54" ht="25" customHeight="1"/>
    <row r="164" spans="2:54" ht="25" customHeight="1"/>
    <row r="165" spans="2:54" ht="24.75" customHeight="1"/>
    <row r="166" spans="2:54" ht="25" customHeight="1"/>
    <row r="167" spans="2:54" s="53" customFormat="1" ht="16.5">
      <c r="B167" s="22"/>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22"/>
      <c r="AI167" s="22"/>
      <c r="AJ167" s="22"/>
      <c r="AK167" s="22"/>
      <c r="AL167" s="22"/>
      <c r="AM167" s="22"/>
      <c r="AN167" s="52"/>
      <c r="AO167" s="52"/>
      <c r="AP167" s="52"/>
      <c r="AQ167" s="52"/>
      <c r="AR167" s="52"/>
      <c r="AS167" s="52"/>
      <c r="AT167" s="52"/>
      <c r="AU167" s="52"/>
      <c r="AV167" s="52"/>
      <c r="AW167" s="52"/>
    </row>
    <row r="168" spans="2:54" ht="26.25" customHeight="1"/>
    <row r="169" spans="2:54" ht="20.149999999999999" customHeight="1"/>
    <row r="170" spans="2:54" ht="25" customHeight="1">
      <c r="AT170" s="36"/>
      <c r="AU170" s="36"/>
      <c r="BB170" s="36"/>
    </row>
    <row r="171" spans="2:54" ht="25" customHeight="1"/>
    <row r="172" spans="2:54" ht="25" customHeight="1"/>
    <row r="173" spans="2:54" ht="25" customHeight="1"/>
    <row r="174" spans="2:54" ht="25" customHeight="1"/>
    <row r="175" spans="2:54" ht="25" customHeight="1"/>
    <row r="176" spans="2:54" ht="25" customHeight="1"/>
    <row r="177" spans="2:54" ht="25" customHeight="1"/>
    <row r="178" spans="2:54" ht="25" customHeight="1"/>
    <row r="179" spans="2:54" ht="25" customHeight="1"/>
    <row r="180" spans="2:54" ht="25" customHeight="1"/>
    <row r="181" spans="2:54" ht="25" customHeight="1"/>
    <row r="182" spans="2:54" ht="25" customHeight="1"/>
    <row r="183" spans="2:54" ht="24.75" customHeight="1"/>
    <row r="184" spans="2:54" ht="25" customHeight="1"/>
    <row r="185" spans="2:54" s="53" customFormat="1" ht="16.5">
      <c r="B185" s="22"/>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22"/>
      <c r="AI185" s="22"/>
      <c r="AJ185" s="22"/>
      <c r="AK185" s="22"/>
      <c r="AL185" s="22"/>
      <c r="AM185" s="22"/>
      <c r="AN185" s="52"/>
      <c r="AO185" s="52"/>
      <c r="AP185" s="52"/>
      <c r="AQ185" s="52"/>
      <c r="AR185" s="52"/>
      <c r="AS185" s="52"/>
      <c r="AT185" s="52"/>
      <c r="AU185" s="52"/>
      <c r="AV185" s="52"/>
      <c r="AW185" s="52"/>
    </row>
    <row r="186" spans="2:54" ht="26.25" customHeight="1"/>
    <row r="187" spans="2:54" ht="20.149999999999999" customHeight="1"/>
    <row r="188" spans="2:54" ht="25" customHeight="1">
      <c r="AT188" s="36"/>
      <c r="AU188" s="36"/>
      <c r="BB188" s="36"/>
    </row>
    <row r="189" spans="2:54" ht="25" customHeight="1"/>
    <row r="190" spans="2:54" ht="25" customHeight="1"/>
    <row r="191" spans="2:54" ht="25" customHeight="1"/>
    <row r="192" spans="2:54" ht="25" customHeight="1"/>
    <row r="193" spans="2:54" ht="25" customHeight="1"/>
    <row r="194" spans="2:54" ht="25" customHeight="1"/>
    <row r="195" spans="2:54" ht="25" customHeight="1"/>
    <row r="196" spans="2:54" ht="25" customHeight="1"/>
    <row r="197" spans="2:54" ht="25" customHeight="1"/>
    <row r="198" spans="2:54" ht="25" customHeight="1"/>
    <row r="199" spans="2:54" ht="25" customHeight="1"/>
    <row r="200" spans="2:54" ht="25" customHeight="1"/>
    <row r="201" spans="2:54" ht="24.75" customHeight="1"/>
    <row r="202" spans="2:54" ht="25" customHeight="1"/>
    <row r="203" spans="2:54" s="53" customFormat="1" ht="16.5">
      <c r="B203" s="22"/>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22"/>
      <c r="AI203" s="22"/>
      <c r="AJ203" s="22"/>
      <c r="AK203" s="22"/>
      <c r="AL203" s="22"/>
      <c r="AM203" s="22"/>
      <c r="AN203" s="52"/>
      <c r="AO203" s="52"/>
      <c r="AP203" s="52"/>
      <c r="AQ203" s="52"/>
      <c r="AR203" s="52"/>
      <c r="AS203" s="52"/>
      <c r="AT203" s="52"/>
      <c r="AU203" s="52"/>
      <c r="AV203" s="52"/>
      <c r="AW203" s="52"/>
    </row>
    <row r="204" spans="2:54" ht="26.25" customHeight="1"/>
    <row r="205" spans="2:54" ht="20.149999999999999" customHeight="1"/>
    <row r="206" spans="2:54" ht="25" customHeight="1">
      <c r="AT206" s="36"/>
      <c r="AU206" s="36"/>
      <c r="BB206" s="36"/>
    </row>
    <row r="207" spans="2:54" ht="25" customHeight="1"/>
    <row r="208" spans="2:54" ht="25" customHeight="1"/>
    <row r="209" spans="2:54" ht="25" customHeight="1"/>
    <row r="210" spans="2:54" ht="25" customHeight="1"/>
    <row r="211" spans="2:54" ht="25" customHeight="1"/>
    <row r="212" spans="2:54" ht="25" customHeight="1"/>
    <row r="213" spans="2:54" ht="25" customHeight="1"/>
    <row r="214" spans="2:54" ht="25" customHeight="1"/>
    <row r="215" spans="2:54" ht="25" customHeight="1"/>
    <row r="216" spans="2:54" ht="25" customHeight="1"/>
    <row r="217" spans="2:54" ht="25" customHeight="1"/>
    <row r="218" spans="2:54" ht="25" customHeight="1"/>
    <row r="219" spans="2:54" ht="24.75" customHeight="1"/>
    <row r="220" spans="2:54" ht="25" customHeight="1"/>
    <row r="221" spans="2:54" s="53" customFormat="1" ht="16.5">
      <c r="B221" s="22"/>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22"/>
      <c r="AI221" s="22"/>
      <c r="AJ221" s="22"/>
      <c r="AK221" s="22"/>
      <c r="AL221" s="22"/>
      <c r="AM221" s="22"/>
      <c r="AN221" s="52"/>
      <c r="AO221" s="52"/>
      <c r="AP221" s="52"/>
      <c r="AQ221" s="52"/>
      <c r="AR221" s="52"/>
      <c r="AS221" s="52"/>
      <c r="AT221" s="52"/>
      <c r="AU221" s="52"/>
      <c r="AV221" s="52"/>
      <c r="AW221" s="52"/>
    </row>
    <row r="222" spans="2:54" ht="26.25" customHeight="1"/>
    <row r="223" spans="2:54" ht="20.149999999999999" customHeight="1"/>
    <row r="224" spans="2:54" ht="25" customHeight="1">
      <c r="AT224" s="36"/>
      <c r="AU224" s="36"/>
      <c r="BB224" s="36"/>
    </row>
    <row r="225" spans="2:49" ht="25" customHeight="1"/>
    <row r="226" spans="2:49" ht="25" customHeight="1"/>
    <row r="227" spans="2:49" ht="25" customHeight="1"/>
    <row r="228" spans="2:49" ht="25" customHeight="1"/>
    <row r="229" spans="2:49" ht="25" customHeight="1"/>
    <row r="230" spans="2:49" ht="25" customHeight="1"/>
    <row r="231" spans="2:49" ht="25" customHeight="1"/>
    <row r="232" spans="2:49" ht="25" customHeight="1"/>
    <row r="233" spans="2:49" ht="25" customHeight="1"/>
    <row r="234" spans="2:49" ht="25" customHeight="1"/>
    <row r="235" spans="2:49" ht="25" customHeight="1"/>
    <row r="236" spans="2:49" ht="25" customHeight="1"/>
    <row r="237" spans="2:49" ht="24.75" customHeight="1"/>
    <row r="238" spans="2:49" ht="25" customHeight="1"/>
    <row r="239" spans="2:49" s="53" customFormat="1" ht="16.5">
      <c r="B239" s="22"/>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22"/>
      <c r="AI239" s="22"/>
      <c r="AJ239" s="22"/>
      <c r="AK239" s="22"/>
      <c r="AL239" s="22"/>
      <c r="AM239" s="22"/>
      <c r="AN239" s="52"/>
      <c r="AO239" s="52"/>
      <c r="AP239" s="52"/>
      <c r="AQ239" s="52"/>
      <c r="AR239" s="52"/>
      <c r="AS239" s="52"/>
      <c r="AT239" s="52"/>
      <c r="AU239" s="52"/>
      <c r="AV239" s="52"/>
      <c r="AW239" s="52"/>
    </row>
    <row r="240" spans="2:49" ht="20.149999999999999" customHeight="1"/>
    <row r="241" spans="2:54" s="2" customFormat="1" ht="20.149999999999999" customHeight="1">
      <c r="B241" s="22"/>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22"/>
      <c r="AI241" s="22"/>
      <c r="AJ241" s="22"/>
      <c r="AK241" s="22"/>
      <c r="AL241" s="22"/>
      <c r="AM241" s="22"/>
    </row>
    <row r="242" spans="2:54" s="2" customFormat="1" ht="20.149999999999999" customHeight="1">
      <c r="B242" s="22"/>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22"/>
      <c r="AI242" s="22"/>
      <c r="AJ242" s="22"/>
      <c r="AK242" s="22"/>
      <c r="AL242" s="22"/>
      <c r="AM242" s="22"/>
    </row>
    <row r="243" spans="2:54" ht="20.149999999999999" customHeight="1"/>
    <row r="244" spans="2:54" ht="25" customHeight="1"/>
    <row r="245" spans="2:54" s="36" customFormat="1" ht="25" customHeight="1">
      <c r="B245" s="22"/>
      <c r="AH245" s="22"/>
      <c r="AI245" s="22"/>
      <c r="AJ245" s="22"/>
      <c r="AK245" s="22"/>
      <c r="AL245" s="22"/>
      <c r="AM245" s="22"/>
      <c r="AN245" s="22"/>
      <c r="AO245" s="22"/>
      <c r="AP245" s="22"/>
      <c r="AQ245" s="22"/>
      <c r="AR245" s="22"/>
      <c r="AS245" s="22"/>
      <c r="AT245" s="22"/>
      <c r="AU245" s="22"/>
      <c r="AV245" s="22"/>
      <c r="AW245" s="22"/>
      <c r="AX245" s="22"/>
      <c r="AY245" s="22"/>
      <c r="AZ245" s="22"/>
      <c r="BA245" s="22"/>
      <c r="BB245" s="22"/>
    </row>
    <row r="246" spans="2:54" s="36" customFormat="1" ht="25" customHeight="1">
      <c r="B246" s="22"/>
      <c r="AH246" s="22"/>
      <c r="AI246" s="22"/>
      <c r="AJ246" s="22"/>
      <c r="AK246" s="22"/>
      <c r="AL246" s="22"/>
      <c r="AM246" s="22"/>
      <c r="AN246" s="22"/>
      <c r="AO246" s="22"/>
      <c r="AP246" s="22"/>
      <c r="AQ246" s="22"/>
      <c r="AR246" s="22"/>
      <c r="AS246" s="22"/>
      <c r="AT246" s="22"/>
      <c r="AU246" s="22"/>
      <c r="AV246" s="22"/>
      <c r="AW246" s="22"/>
      <c r="AX246" s="22"/>
      <c r="AY246" s="22"/>
      <c r="AZ246" s="22"/>
      <c r="BA246" s="22"/>
      <c r="BB246" s="22"/>
    </row>
    <row r="247" spans="2:54" s="36" customFormat="1" ht="25" customHeight="1">
      <c r="B247" s="22"/>
      <c r="AH247" s="22"/>
      <c r="AI247" s="22"/>
      <c r="AJ247" s="22"/>
      <c r="AK247" s="22"/>
      <c r="AL247" s="22"/>
      <c r="AM247" s="22"/>
      <c r="AN247" s="22"/>
      <c r="AO247" s="22"/>
      <c r="AP247" s="22"/>
      <c r="AQ247" s="22"/>
      <c r="AR247" s="22"/>
      <c r="AS247" s="22"/>
      <c r="AT247" s="22"/>
      <c r="AU247" s="22"/>
      <c r="AV247" s="22"/>
      <c r="AW247" s="22"/>
      <c r="AX247" s="22"/>
      <c r="AY247" s="22"/>
      <c r="AZ247" s="22"/>
      <c r="BA247" s="22"/>
      <c r="BB247" s="22"/>
    </row>
  </sheetData>
  <mergeCells count="30">
    <mergeCell ref="AI31:AI33"/>
    <mergeCell ref="AI34:AI36"/>
    <mergeCell ref="A38:A40"/>
    <mergeCell ref="AM5:AM6"/>
    <mergeCell ref="A28:A30"/>
    <mergeCell ref="A25:A27"/>
    <mergeCell ref="A22:A24"/>
    <mergeCell ref="A19:A21"/>
    <mergeCell ref="AI13:AI15"/>
    <mergeCell ref="AI16:AI18"/>
    <mergeCell ref="AI19:AI21"/>
    <mergeCell ref="AI22:AI24"/>
    <mergeCell ref="AI25:AI27"/>
    <mergeCell ref="AI28:AI30"/>
    <mergeCell ref="AL5:AL6"/>
    <mergeCell ref="A10:A12"/>
    <mergeCell ref="A13:A15"/>
    <mergeCell ref="A16:A18"/>
    <mergeCell ref="A34:A36"/>
    <mergeCell ref="A31:A33"/>
    <mergeCell ref="C4:D4"/>
    <mergeCell ref="F4:G4"/>
    <mergeCell ref="AH6:AH7"/>
    <mergeCell ref="AJ11:AJ12"/>
    <mergeCell ref="B2:D2"/>
    <mergeCell ref="E2:O2"/>
    <mergeCell ref="P2:S2"/>
    <mergeCell ref="T2:AA2"/>
    <mergeCell ref="AB2:AE2"/>
    <mergeCell ref="AF2:AH2"/>
  </mergeCells>
  <phoneticPr fontId="2"/>
  <dataValidations count="1">
    <dataValidation type="list" allowBlank="1" showInputMessage="1" showErrorMessage="1" sqref="C8:AG8" xr:uid="{7384C00B-D043-4478-8D67-1CC7A4FAAC84}">
      <formula1>"○"</formula1>
    </dataValidation>
  </dataValidations>
  <pageMargins left="0.39" right="0.37" top="1" bottom="0.91" header="0.51200000000000001" footer="0.51200000000000001"/>
  <pageSetup paperSize="9" scale="51" fitToHeight="6" orientation="landscape" r:id="rId1"/>
  <headerFooter alignWithMargins="0">
    <oddHeader>&amp;R&amp;F&amp;A</oddHeader>
  </headerFooter>
  <rowBreaks count="4" manualBreakCount="4">
    <brk id="95" max="16383" man="1"/>
    <brk id="131" max="16383" man="1"/>
    <brk id="167" max="16383" man="1"/>
    <brk id="203"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72C2A-FBC0-4DAA-BD23-1295081A8625}">
  <dimension ref="A1:J100"/>
  <sheetViews>
    <sheetView workbookViewId="0">
      <selection activeCell="B4" sqref="B4"/>
    </sheetView>
  </sheetViews>
  <sheetFormatPr defaultColWidth="20.6640625" defaultRowHeight="26.25" customHeight="1"/>
  <cols>
    <col min="1" max="1" width="9.33203125" customWidth="1"/>
    <col min="2" max="3" width="20.6640625" style="201"/>
    <col min="4" max="4" width="32.77734375" style="201" customWidth="1"/>
    <col min="5" max="5" width="20.6640625" style="201"/>
    <col min="6" max="7" width="12.109375" style="201" customWidth="1"/>
    <col min="8" max="9" width="20.6640625" style="201"/>
  </cols>
  <sheetData>
    <row r="1" spans="1:10" ht="78" customHeight="1"/>
    <row r="2" spans="1:10" ht="26.25" customHeight="1">
      <c r="B2" s="202" t="s">
        <v>232</v>
      </c>
      <c r="C2" s="203">
        <f>'平均障害支援区分（生活介護）'!AM8</f>
        <v>0</v>
      </c>
      <c r="F2" s="201">
        <f>COUNTIFS(F4:F100,"○")</f>
        <v>0</v>
      </c>
      <c r="G2" s="201">
        <f>COUNTIFS(G4:G100,"○")</f>
        <v>0</v>
      </c>
    </row>
    <row r="3" spans="1:10" ht="26.25" customHeight="1">
      <c r="B3" s="202" t="s">
        <v>233</v>
      </c>
      <c r="C3" s="202" t="s">
        <v>234</v>
      </c>
      <c r="D3" s="204" t="s">
        <v>236</v>
      </c>
      <c r="E3" s="202" t="s">
        <v>235</v>
      </c>
      <c r="F3" s="205" t="s">
        <v>238</v>
      </c>
      <c r="G3" s="205" t="s">
        <v>239</v>
      </c>
    </row>
    <row r="4" spans="1:10" ht="26.25" customHeight="1">
      <c r="A4" s="198">
        <v>1</v>
      </c>
      <c r="B4" s="206"/>
      <c r="C4" s="206"/>
      <c r="D4" s="207"/>
      <c r="E4" s="203" t="str">
        <f t="shared" ref="E4:E5" si="0">IF(D4&lt;"5:00"*1,"5時間未満",IF(D4&lt;"7:00"*1,"5時間以上7時間未満","7時間以上"))</f>
        <v>5時間未満</v>
      </c>
      <c r="F4" s="206"/>
      <c r="G4" s="206"/>
      <c r="I4" s="201" t="s">
        <v>237</v>
      </c>
      <c r="J4" t="s">
        <v>240</v>
      </c>
    </row>
    <row r="5" spans="1:10" ht="26.25" customHeight="1">
      <c r="A5" s="198">
        <v>2</v>
      </c>
      <c r="B5" s="206"/>
      <c r="C5" s="206"/>
      <c r="D5" s="207"/>
      <c r="E5" s="203" t="str">
        <f t="shared" si="0"/>
        <v>5時間未満</v>
      </c>
      <c r="F5" s="206"/>
      <c r="G5" s="206"/>
      <c r="I5" s="201" t="s">
        <v>218</v>
      </c>
    </row>
    <row r="6" spans="1:10" ht="26.25" customHeight="1">
      <c r="A6" s="198">
        <v>3</v>
      </c>
      <c r="B6" s="206"/>
      <c r="C6" s="206"/>
      <c r="D6" s="207"/>
      <c r="E6" s="203" t="str">
        <f>IF(D6&lt;"5:00"*1,"5時間未満",IF(D6&lt;"7:00"*1,"5時間以上7時間未満","7時間以上"))</f>
        <v>5時間未満</v>
      </c>
      <c r="F6" s="206"/>
      <c r="G6" s="206"/>
      <c r="I6" s="201" t="s">
        <v>222</v>
      </c>
    </row>
    <row r="7" spans="1:10" ht="26.25" customHeight="1">
      <c r="A7" s="198">
        <v>4</v>
      </c>
      <c r="B7" s="206"/>
      <c r="C7" s="206"/>
      <c r="D7" s="207"/>
      <c r="E7" s="203" t="str">
        <f t="shared" ref="E7:E70" si="1">IF(D7&lt;"5:00"*1,"5時間未満",IF(D7&lt;"7:00"*1,"5時間以上7時間未満","7時間以上"))</f>
        <v>5時間未満</v>
      </c>
      <c r="F7" s="206"/>
      <c r="G7" s="206"/>
      <c r="I7" s="201" t="s">
        <v>223</v>
      </c>
    </row>
    <row r="8" spans="1:10" ht="26.25" customHeight="1">
      <c r="A8" s="198">
        <v>5</v>
      </c>
      <c r="B8" s="206"/>
      <c r="C8" s="206"/>
      <c r="D8" s="207"/>
      <c r="E8" s="203" t="str">
        <f t="shared" si="1"/>
        <v>5時間未満</v>
      </c>
      <c r="F8" s="206"/>
      <c r="G8" s="206"/>
      <c r="I8" s="201" t="s">
        <v>224</v>
      </c>
    </row>
    <row r="9" spans="1:10" ht="26.25" customHeight="1">
      <c r="A9" s="198">
        <v>6</v>
      </c>
      <c r="B9" s="206"/>
      <c r="C9" s="206"/>
      <c r="D9" s="207"/>
      <c r="E9" s="203" t="str">
        <f t="shared" si="1"/>
        <v>5時間未満</v>
      </c>
      <c r="F9" s="206"/>
      <c r="G9" s="206"/>
      <c r="I9" s="201" t="s">
        <v>225</v>
      </c>
    </row>
    <row r="10" spans="1:10" ht="26.25" customHeight="1">
      <c r="A10" s="198">
        <v>7</v>
      </c>
      <c r="B10" s="206"/>
      <c r="C10" s="206"/>
      <c r="D10" s="207"/>
      <c r="E10" s="203" t="str">
        <f t="shared" si="1"/>
        <v>5時間未満</v>
      </c>
      <c r="F10" s="206"/>
      <c r="G10" s="206"/>
    </row>
    <row r="11" spans="1:10" ht="26.25" customHeight="1">
      <c r="A11" s="198">
        <v>8</v>
      </c>
      <c r="B11" s="206"/>
      <c r="C11" s="206"/>
      <c r="D11" s="207"/>
      <c r="E11" s="203" t="str">
        <f t="shared" si="1"/>
        <v>5時間未満</v>
      </c>
      <c r="F11" s="206"/>
      <c r="G11" s="206"/>
    </row>
    <row r="12" spans="1:10" ht="26.25" customHeight="1">
      <c r="A12" s="198">
        <v>9</v>
      </c>
      <c r="B12" s="206"/>
      <c r="C12" s="206"/>
      <c r="D12" s="207"/>
      <c r="E12" s="203" t="str">
        <f t="shared" si="1"/>
        <v>5時間未満</v>
      </c>
      <c r="F12" s="206"/>
      <c r="G12" s="206"/>
    </row>
    <row r="13" spans="1:10" ht="26.25" customHeight="1">
      <c r="A13" s="198">
        <v>10</v>
      </c>
      <c r="B13" s="206"/>
      <c r="C13" s="206"/>
      <c r="D13" s="207"/>
      <c r="E13" s="203" t="str">
        <f t="shared" si="1"/>
        <v>5時間未満</v>
      </c>
      <c r="F13" s="206"/>
      <c r="G13" s="206"/>
    </row>
    <row r="14" spans="1:10" ht="26.25" customHeight="1">
      <c r="A14" s="198">
        <v>11</v>
      </c>
      <c r="B14" s="206"/>
      <c r="C14" s="206"/>
      <c r="D14" s="207"/>
      <c r="E14" s="203" t="str">
        <f t="shared" si="1"/>
        <v>5時間未満</v>
      </c>
      <c r="F14" s="206"/>
      <c r="G14" s="206"/>
    </row>
    <row r="15" spans="1:10" ht="26.25" customHeight="1">
      <c r="A15" s="198">
        <v>12</v>
      </c>
      <c r="B15" s="206"/>
      <c r="C15" s="206"/>
      <c r="D15" s="207"/>
      <c r="E15" s="203" t="str">
        <f t="shared" si="1"/>
        <v>5時間未満</v>
      </c>
      <c r="F15" s="206"/>
      <c r="G15" s="206"/>
    </row>
    <row r="16" spans="1:10" ht="26.25" customHeight="1">
      <c r="A16" s="198">
        <v>13</v>
      </c>
      <c r="B16" s="206"/>
      <c r="C16" s="206"/>
      <c r="D16" s="207"/>
      <c r="E16" s="203" t="str">
        <f t="shared" si="1"/>
        <v>5時間未満</v>
      </c>
      <c r="F16" s="206"/>
      <c r="G16" s="206"/>
    </row>
    <row r="17" spans="1:7" ht="26.25" customHeight="1">
      <c r="A17" s="198">
        <v>14</v>
      </c>
      <c r="B17" s="206"/>
      <c r="C17" s="206"/>
      <c r="D17" s="207"/>
      <c r="E17" s="203" t="str">
        <f t="shared" si="1"/>
        <v>5時間未満</v>
      </c>
      <c r="F17" s="206"/>
      <c r="G17" s="206"/>
    </row>
    <row r="18" spans="1:7" ht="26.25" customHeight="1">
      <c r="A18" s="198">
        <v>15</v>
      </c>
      <c r="B18" s="206"/>
      <c r="C18" s="206"/>
      <c r="D18" s="207"/>
      <c r="E18" s="203" t="str">
        <f t="shared" si="1"/>
        <v>5時間未満</v>
      </c>
      <c r="F18" s="206"/>
      <c r="G18" s="206"/>
    </row>
    <row r="19" spans="1:7" ht="26.25" customHeight="1">
      <c r="A19" s="198">
        <v>16</v>
      </c>
      <c r="B19" s="206"/>
      <c r="C19" s="206"/>
      <c r="D19" s="207"/>
      <c r="E19" s="203" t="str">
        <f t="shared" si="1"/>
        <v>5時間未満</v>
      </c>
      <c r="F19" s="206"/>
      <c r="G19" s="206"/>
    </row>
    <row r="20" spans="1:7" ht="26.25" customHeight="1">
      <c r="A20" s="198">
        <v>17</v>
      </c>
      <c r="B20" s="206"/>
      <c r="C20" s="206"/>
      <c r="D20" s="207"/>
      <c r="E20" s="203" t="str">
        <f t="shared" si="1"/>
        <v>5時間未満</v>
      </c>
      <c r="F20" s="206"/>
      <c r="G20" s="206"/>
    </row>
    <row r="21" spans="1:7" ht="26.25" customHeight="1">
      <c r="A21" s="198">
        <v>18</v>
      </c>
      <c r="B21" s="206"/>
      <c r="C21" s="206"/>
      <c r="D21" s="207"/>
      <c r="E21" s="203" t="str">
        <f t="shared" si="1"/>
        <v>5時間未満</v>
      </c>
      <c r="F21" s="206"/>
      <c r="G21" s="206"/>
    </row>
    <row r="22" spans="1:7" ht="26.25" customHeight="1">
      <c r="A22" s="198">
        <v>19</v>
      </c>
      <c r="B22" s="206"/>
      <c r="C22" s="206"/>
      <c r="D22" s="207"/>
      <c r="E22" s="203" t="str">
        <f t="shared" si="1"/>
        <v>5時間未満</v>
      </c>
      <c r="F22" s="206"/>
      <c r="G22" s="206"/>
    </row>
    <row r="23" spans="1:7" ht="26.25" customHeight="1">
      <c r="A23" s="198">
        <v>20</v>
      </c>
      <c r="B23" s="206"/>
      <c r="C23" s="206"/>
      <c r="D23" s="207"/>
      <c r="E23" s="203" t="str">
        <f t="shared" si="1"/>
        <v>5時間未満</v>
      </c>
      <c r="F23" s="206"/>
      <c r="G23" s="206"/>
    </row>
    <row r="24" spans="1:7" ht="26.25" customHeight="1">
      <c r="A24" s="198">
        <v>21</v>
      </c>
      <c r="B24" s="206"/>
      <c r="C24" s="206"/>
      <c r="D24" s="207"/>
      <c r="E24" s="203" t="str">
        <f t="shared" si="1"/>
        <v>5時間未満</v>
      </c>
      <c r="F24" s="206"/>
      <c r="G24" s="206"/>
    </row>
    <row r="25" spans="1:7" ht="26.25" customHeight="1">
      <c r="A25" s="198">
        <v>22</v>
      </c>
      <c r="B25" s="206"/>
      <c r="C25" s="206"/>
      <c r="D25" s="207"/>
      <c r="E25" s="203" t="str">
        <f t="shared" si="1"/>
        <v>5時間未満</v>
      </c>
      <c r="F25" s="206"/>
      <c r="G25" s="206"/>
    </row>
    <row r="26" spans="1:7" ht="26.25" customHeight="1">
      <c r="A26" s="198">
        <v>23</v>
      </c>
      <c r="B26" s="206"/>
      <c r="C26" s="206"/>
      <c r="D26" s="207"/>
      <c r="E26" s="203" t="str">
        <f t="shared" si="1"/>
        <v>5時間未満</v>
      </c>
      <c r="F26" s="206"/>
      <c r="G26" s="206"/>
    </row>
    <row r="27" spans="1:7" ht="26.25" customHeight="1">
      <c r="A27" s="198">
        <v>24</v>
      </c>
      <c r="B27" s="206"/>
      <c r="C27" s="206"/>
      <c r="D27" s="207"/>
      <c r="E27" s="203" t="str">
        <f t="shared" si="1"/>
        <v>5時間未満</v>
      </c>
      <c r="F27" s="206"/>
      <c r="G27" s="206"/>
    </row>
    <row r="28" spans="1:7" ht="26.25" customHeight="1">
      <c r="A28" s="198">
        <v>25</v>
      </c>
      <c r="B28" s="206"/>
      <c r="C28" s="206"/>
      <c r="D28" s="207"/>
      <c r="E28" s="203" t="str">
        <f t="shared" si="1"/>
        <v>5時間未満</v>
      </c>
      <c r="F28" s="206"/>
      <c r="G28" s="206"/>
    </row>
    <row r="29" spans="1:7" ht="26.25" customHeight="1">
      <c r="A29" s="198">
        <v>26</v>
      </c>
      <c r="B29" s="206"/>
      <c r="C29" s="206"/>
      <c r="D29" s="207"/>
      <c r="E29" s="203" t="str">
        <f t="shared" si="1"/>
        <v>5時間未満</v>
      </c>
      <c r="F29" s="206"/>
      <c r="G29" s="206"/>
    </row>
    <row r="30" spans="1:7" ht="26.25" customHeight="1">
      <c r="A30" s="198">
        <v>27</v>
      </c>
      <c r="B30" s="206"/>
      <c r="C30" s="206"/>
      <c r="D30" s="207"/>
      <c r="E30" s="203" t="str">
        <f t="shared" si="1"/>
        <v>5時間未満</v>
      </c>
      <c r="F30" s="206"/>
      <c r="G30" s="206"/>
    </row>
    <row r="31" spans="1:7" ht="26.25" customHeight="1">
      <c r="A31" s="198">
        <v>28</v>
      </c>
      <c r="B31" s="206"/>
      <c r="C31" s="206"/>
      <c r="D31" s="207"/>
      <c r="E31" s="203" t="str">
        <f t="shared" si="1"/>
        <v>5時間未満</v>
      </c>
      <c r="F31" s="206"/>
      <c r="G31" s="206"/>
    </row>
    <row r="32" spans="1:7" ht="26.25" customHeight="1">
      <c r="A32" s="198">
        <v>29</v>
      </c>
      <c r="B32" s="206"/>
      <c r="C32" s="206"/>
      <c r="D32" s="207"/>
      <c r="E32" s="203" t="str">
        <f t="shared" si="1"/>
        <v>5時間未満</v>
      </c>
      <c r="F32" s="206"/>
      <c r="G32" s="206"/>
    </row>
    <row r="33" spans="1:7" ht="26.25" customHeight="1">
      <c r="A33" s="198">
        <v>30</v>
      </c>
      <c r="B33" s="206"/>
      <c r="C33" s="206"/>
      <c r="D33" s="207"/>
      <c r="E33" s="203" t="str">
        <f t="shared" si="1"/>
        <v>5時間未満</v>
      </c>
      <c r="F33" s="206"/>
      <c r="G33" s="206"/>
    </row>
    <row r="34" spans="1:7" ht="26.25" customHeight="1">
      <c r="A34" s="198">
        <v>31</v>
      </c>
      <c r="B34" s="206"/>
      <c r="C34" s="206"/>
      <c r="D34" s="207"/>
      <c r="E34" s="203" t="str">
        <f t="shared" si="1"/>
        <v>5時間未満</v>
      </c>
      <c r="F34" s="206"/>
      <c r="G34" s="206"/>
    </row>
    <row r="35" spans="1:7" ht="26.25" customHeight="1">
      <c r="A35" s="198">
        <v>32</v>
      </c>
      <c r="B35" s="206"/>
      <c r="C35" s="206"/>
      <c r="D35" s="207"/>
      <c r="E35" s="203" t="str">
        <f t="shared" si="1"/>
        <v>5時間未満</v>
      </c>
      <c r="F35" s="206"/>
      <c r="G35" s="206"/>
    </row>
    <row r="36" spans="1:7" ht="26.25" customHeight="1">
      <c r="A36" s="198">
        <v>33</v>
      </c>
      <c r="B36" s="206"/>
      <c r="C36" s="206"/>
      <c r="D36" s="207"/>
      <c r="E36" s="203" t="str">
        <f t="shared" si="1"/>
        <v>5時間未満</v>
      </c>
      <c r="F36" s="206"/>
      <c r="G36" s="206"/>
    </row>
    <row r="37" spans="1:7" ht="26.25" customHeight="1">
      <c r="A37" s="198">
        <v>34</v>
      </c>
      <c r="B37" s="206"/>
      <c r="C37" s="206"/>
      <c r="D37" s="207"/>
      <c r="E37" s="203" t="str">
        <f t="shared" si="1"/>
        <v>5時間未満</v>
      </c>
      <c r="F37" s="206"/>
      <c r="G37" s="206"/>
    </row>
    <row r="38" spans="1:7" ht="26.25" customHeight="1">
      <c r="A38" s="198">
        <v>35</v>
      </c>
      <c r="B38" s="206"/>
      <c r="C38" s="206"/>
      <c r="D38" s="207"/>
      <c r="E38" s="203" t="str">
        <f t="shared" si="1"/>
        <v>5時間未満</v>
      </c>
      <c r="F38" s="206"/>
      <c r="G38" s="206"/>
    </row>
    <row r="39" spans="1:7" ht="26.25" customHeight="1">
      <c r="A39" s="198">
        <v>36</v>
      </c>
      <c r="B39" s="206"/>
      <c r="C39" s="206"/>
      <c r="D39" s="207"/>
      <c r="E39" s="203" t="str">
        <f t="shared" si="1"/>
        <v>5時間未満</v>
      </c>
      <c r="F39" s="206"/>
      <c r="G39" s="206"/>
    </row>
    <row r="40" spans="1:7" ht="26.25" customHeight="1">
      <c r="A40" s="198">
        <v>37</v>
      </c>
      <c r="B40" s="206"/>
      <c r="C40" s="206"/>
      <c r="D40" s="207"/>
      <c r="E40" s="203" t="str">
        <f t="shared" si="1"/>
        <v>5時間未満</v>
      </c>
      <c r="F40" s="206"/>
      <c r="G40" s="206"/>
    </row>
    <row r="41" spans="1:7" ht="26.25" customHeight="1">
      <c r="A41" s="198">
        <v>38</v>
      </c>
      <c r="B41" s="206"/>
      <c r="C41" s="206"/>
      <c r="D41" s="207"/>
      <c r="E41" s="203" t="str">
        <f t="shared" si="1"/>
        <v>5時間未満</v>
      </c>
      <c r="F41" s="206"/>
      <c r="G41" s="206"/>
    </row>
    <row r="42" spans="1:7" ht="26.25" customHeight="1">
      <c r="A42" s="198">
        <v>39</v>
      </c>
      <c r="B42" s="206"/>
      <c r="C42" s="206"/>
      <c r="D42" s="207"/>
      <c r="E42" s="203" t="str">
        <f t="shared" si="1"/>
        <v>5時間未満</v>
      </c>
      <c r="F42" s="206"/>
      <c r="G42" s="206"/>
    </row>
    <row r="43" spans="1:7" ht="26.25" customHeight="1">
      <c r="A43" s="198">
        <v>40</v>
      </c>
      <c r="B43" s="206"/>
      <c r="C43" s="206"/>
      <c r="D43" s="207"/>
      <c r="E43" s="203" t="str">
        <f t="shared" si="1"/>
        <v>5時間未満</v>
      </c>
      <c r="F43" s="206"/>
      <c r="G43" s="206"/>
    </row>
    <row r="44" spans="1:7" ht="26.25" customHeight="1">
      <c r="A44" s="198">
        <v>41</v>
      </c>
      <c r="B44" s="206"/>
      <c r="C44" s="206"/>
      <c r="D44" s="207"/>
      <c r="E44" s="203" t="str">
        <f t="shared" si="1"/>
        <v>5時間未満</v>
      </c>
      <c r="F44" s="206"/>
      <c r="G44" s="206"/>
    </row>
    <row r="45" spans="1:7" ht="26.25" customHeight="1">
      <c r="A45" s="198">
        <v>42</v>
      </c>
      <c r="B45" s="206"/>
      <c r="C45" s="206"/>
      <c r="D45" s="207"/>
      <c r="E45" s="203" t="str">
        <f t="shared" si="1"/>
        <v>5時間未満</v>
      </c>
      <c r="F45" s="206"/>
      <c r="G45" s="206"/>
    </row>
    <row r="46" spans="1:7" ht="26.25" customHeight="1">
      <c r="A46" s="198">
        <v>43</v>
      </c>
      <c r="B46" s="206"/>
      <c r="C46" s="206"/>
      <c r="D46" s="207"/>
      <c r="E46" s="203" t="str">
        <f t="shared" si="1"/>
        <v>5時間未満</v>
      </c>
      <c r="F46" s="206"/>
      <c r="G46" s="206"/>
    </row>
    <row r="47" spans="1:7" ht="26.25" customHeight="1">
      <c r="A47" s="198">
        <v>44</v>
      </c>
      <c r="B47" s="206"/>
      <c r="C47" s="206"/>
      <c r="D47" s="207"/>
      <c r="E47" s="203" t="str">
        <f t="shared" si="1"/>
        <v>5時間未満</v>
      </c>
      <c r="F47" s="206"/>
      <c r="G47" s="206"/>
    </row>
    <row r="48" spans="1:7" ht="26.25" customHeight="1">
      <c r="A48" s="198">
        <v>45</v>
      </c>
      <c r="B48" s="206"/>
      <c r="C48" s="206"/>
      <c r="D48" s="207"/>
      <c r="E48" s="203" t="str">
        <f t="shared" si="1"/>
        <v>5時間未満</v>
      </c>
      <c r="F48" s="206"/>
      <c r="G48" s="206"/>
    </row>
    <row r="49" spans="1:7" ht="26.25" customHeight="1">
      <c r="A49" s="198">
        <v>46</v>
      </c>
      <c r="B49" s="206"/>
      <c r="C49" s="206"/>
      <c r="D49" s="207"/>
      <c r="E49" s="203" t="str">
        <f t="shared" si="1"/>
        <v>5時間未満</v>
      </c>
      <c r="F49" s="206"/>
      <c r="G49" s="206"/>
    </row>
    <row r="50" spans="1:7" ht="26.25" customHeight="1">
      <c r="A50" s="198">
        <v>47</v>
      </c>
      <c r="B50" s="206"/>
      <c r="C50" s="206"/>
      <c r="D50" s="207"/>
      <c r="E50" s="203" t="str">
        <f t="shared" si="1"/>
        <v>5時間未満</v>
      </c>
      <c r="F50" s="206"/>
      <c r="G50" s="206"/>
    </row>
    <row r="51" spans="1:7" ht="26.25" customHeight="1">
      <c r="A51" s="198">
        <v>48</v>
      </c>
      <c r="B51" s="206"/>
      <c r="C51" s="206"/>
      <c r="D51" s="207"/>
      <c r="E51" s="203" t="str">
        <f t="shared" si="1"/>
        <v>5時間未満</v>
      </c>
      <c r="F51" s="206"/>
      <c r="G51" s="206"/>
    </row>
    <row r="52" spans="1:7" ht="26.25" customHeight="1">
      <c r="A52" s="198">
        <v>49</v>
      </c>
      <c r="B52" s="206"/>
      <c r="C52" s="206"/>
      <c r="D52" s="207"/>
      <c r="E52" s="203" t="str">
        <f t="shared" si="1"/>
        <v>5時間未満</v>
      </c>
      <c r="F52" s="206"/>
      <c r="G52" s="206"/>
    </row>
    <row r="53" spans="1:7" ht="26.25" customHeight="1">
      <c r="A53" s="198">
        <v>50</v>
      </c>
      <c r="B53" s="206"/>
      <c r="C53" s="206"/>
      <c r="D53" s="207"/>
      <c r="E53" s="203" t="str">
        <f t="shared" si="1"/>
        <v>5時間未満</v>
      </c>
      <c r="F53" s="206"/>
      <c r="G53" s="206"/>
    </row>
    <row r="54" spans="1:7" ht="26.25" customHeight="1">
      <c r="A54" s="198">
        <v>51</v>
      </c>
      <c r="B54" s="206"/>
      <c r="C54" s="206"/>
      <c r="D54" s="207"/>
      <c r="E54" s="203" t="str">
        <f t="shared" si="1"/>
        <v>5時間未満</v>
      </c>
      <c r="F54" s="206"/>
      <c r="G54" s="206"/>
    </row>
    <row r="55" spans="1:7" ht="26.25" customHeight="1">
      <c r="A55" s="198">
        <v>52</v>
      </c>
      <c r="B55" s="206"/>
      <c r="C55" s="206"/>
      <c r="D55" s="207"/>
      <c r="E55" s="203" t="str">
        <f t="shared" si="1"/>
        <v>5時間未満</v>
      </c>
      <c r="F55" s="206"/>
      <c r="G55" s="206"/>
    </row>
    <row r="56" spans="1:7" ht="26.25" customHeight="1">
      <c r="A56" s="198">
        <v>53</v>
      </c>
      <c r="B56" s="206"/>
      <c r="C56" s="206"/>
      <c r="D56" s="207"/>
      <c r="E56" s="203" t="str">
        <f t="shared" si="1"/>
        <v>5時間未満</v>
      </c>
      <c r="F56" s="206"/>
      <c r="G56" s="206"/>
    </row>
    <row r="57" spans="1:7" ht="26.25" customHeight="1">
      <c r="A57" s="198">
        <v>54</v>
      </c>
      <c r="B57" s="206"/>
      <c r="C57" s="206"/>
      <c r="D57" s="207"/>
      <c r="E57" s="203" t="str">
        <f t="shared" si="1"/>
        <v>5時間未満</v>
      </c>
      <c r="F57" s="206"/>
      <c r="G57" s="206"/>
    </row>
    <row r="58" spans="1:7" ht="26.25" customHeight="1">
      <c r="A58" s="198">
        <v>55</v>
      </c>
      <c r="B58" s="206"/>
      <c r="C58" s="206"/>
      <c r="D58" s="207"/>
      <c r="E58" s="203" t="str">
        <f t="shared" si="1"/>
        <v>5時間未満</v>
      </c>
      <c r="F58" s="206"/>
      <c r="G58" s="206"/>
    </row>
    <row r="59" spans="1:7" ht="26.25" customHeight="1">
      <c r="A59" s="198">
        <v>56</v>
      </c>
      <c r="B59" s="206"/>
      <c r="C59" s="206"/>
      <c r="D59" s="207"/>
      <c r="E59" s="203" t="str">
        <f t="shared" si="1"/>
        <v>5時間未満</v>
      </c>
      <c r="F59" s="206"/>
      <c r="G59" s="206"/>
    </row>
    <row r="60" spans="1:7" ht="26.25" customHeight="1">
      <c r="A60" s="198">
        <v>57</v>
      </c>
      <c r="B60" s="206"/>
      <c r="C60" s="206"/>
      <c r="D60" s="207"/>
      <c r="E60" s="203" t="str">
        <f t="shared" si="1"/>
        <v>5時間未満</v>
      </c>
      <c r="F60" s="206"/>
      <c r="G60" s="206"/>
    </row>
    <row r="61" spans="1:7" ht="26.25" customHeight="1">
      <c r="A61" s="198">
        <v>58</v>
      </c>
      <c r="B61" s="206"/>
      <c r="C61" s="206"/>
      <c r="D61" s="207"/>
      <c r="E61" s="203" t="str">
        <f t="shared" si="1"/>
        <v>5時間未満</v>
      </c>
      <c r="F61" s="206"/>
      <c r="G61" s="206"/>
    </row>
    <row r="62" spans="1:7" ht="26.25" customHeight="1">
      <c r="A62" s="198">
        <v>59</v>
      </c>
      <c r="B62" s="206"/>
      <c r="C62" s="206"/>
      <c r="D62" s="207"/>
      <c r="E62" s="203" t="str">
        <f t="shared" si="1"/>
        <v>5時間未満</v>
      </c>
      <c r="F62" s="206"/>
      <c r="G62" s="206"/>
    </row>
    <row r="63" spans="1:7" ht="26.25" customHeight="1">
      <c r="A63" s="198">
        <v>60</v>
      </c>
      <c r="B63" s="206"/>
      <c r="C63" s="206"/>
      <c r="D63" s="207"/>
      <c r="E63" s="203" t="str">
        <f t="shared" si="1"/>
        <v>5時間未満</v>
      </c>
      <c r="F63" s="206"/>
      <c r="G63" s="206"/>
    </row>
    <row r="64" spans="1:7" ht="26.25" customHeight="1">
      <c r="A64" s="198">
        <v>61</v>
      </c>
      <c r="B64" s="206"/>
      <c r="C64" s="206"/>
      <c r="D64" s="207"/>
      <c r="E64" s="203" t="str">
        <f t="shared" si="1"/>
        <v>5時間未満</v>
      </c>
      <c r="F64" s="206"/>
      <c r="G64" s="206"/>
    </row>
    <row r="65" spans="1:7" ht="26.25" customHeight="1">
      <c r="A65" s="198">
        <v>62</v>
      </c>
      <c r="B65" s="206"/>
      <c r="C65" s="206"/>
      <c r="D65" s="207"/>
      <c r="E65" s="203" t="str">
        <f t="shared" si="1"/>
        <v>5時間未満</v>
      </c>
      <c r="F65" s="206"/>
      <c r="G65" s="206"/>
    </row>
    <row r="66" spans="1:7" ht="26.25" customHeight="1">
      <c r="A66" s="198">
        <v>63</v>
      </c>
      <c r="B66" s="206"/>
      <c r="C66" s="206"/>
      <c r="D66" s="207"/>
      <c r="E66" s="203" t="str">
        <f t="shared" si="1"/>
        <v>5時間未満</v>
      </c>
      <c r="F66" s="206"/>
      <c r="G66" s="206"/>
    </row>
    <row r="67" spans="1:7" ht="26.25" customHeight="1">
      <c r="A67" s="198">
        <v>64</v>
      </c>
      <c r="B67" s="206"/>
      <c r="C67" s="206"/>
      <c r="D67" s="207"/>
      <c r="E67" s="203" t="str">
        <f t="shared" si="1"/>
        <v>5時間未満</v>
      </c>
      <c r="F67" s="206"/>
      <c r="G67" s="206"/>
    </row>
    <row r="68" spans="1:7" ht="26.25" customHeight="1">
      <c r="A68" s="198">
        <v>65</v>
      </c>
      <c r="B68" s="206"/>
      <c r="C68" s="206"/>
      <c r="D68" s="207"/>
      <c r="E68" s="203" t="str">
        <f t="shared" si="1"/>
        <v>5時間未満</v>
      </c>
      <c r="F68" s="206"/>
      <c r="G68" s="206"/>
    </row>
    <row r="69" spans="1:7" ht="26.25" customHeight="1">
      <c r="A69" s="198">
        <v>66</v>
      </c>
      <c r="B69" s="206"/>
      <c r="C69" s="206"/>
      <c r="D69" s="207"/>
      <c r="E69" s="203" t="str">
        <f t="shared" si="1"/>
        <v>5時間未満</v>
      </c>
      <c r="F69" s="206"/>
      <c r="G69" s="206"/>
    </row>
    <row r="70" spans="1:7" ht="26.25" customHeight="1">
      <c r="A70" s="198">
        <v>67</v>
      </c>
      <c r="B70" s="206"/>
      <c r="C70" s="206"/>
      <c r="D70" s="207"/>
      <c r="E70" s="203" t="str">
        <f t="shared" si="1"/>
        <v>5時間未満</v>
      </c>
      <c r="F70" s="206"/>
      <c r="G70" s="206"/>
    </row>
    <row r="71" spans="1:7" ht="26.25" customHeight="1">
      <c r="A71" s="198">
        <v>68</v>
      </c>
      <c r="B71" s="206"/>
      <c r="C71" s="206"/>
      <c r="D71" s="207"/>
      <c r="E71" s="203" t="str">
        <f t="shared" ref="E71:E100" si="2">IF(D71&lt;"5:00"*1,"5時間未満",IF(D71&lt;"7:00"*1,"5時間以上7時間未満","7時間以上"))</f>
        <v>5時間未満</v>
      </c>
      <c r="F71" s="206"/>
      <c r="G71" s="206"/>
    </row>
    <row r="72" spans="1:7" ht="26.25" customHeight="1">
      <c r="A72" s="198">
        <v>69</v>
      </c>
      <c r="B72" s="206"/>
      <c r="C72" s="206"/>
      <c r="D72" s="207"/>
      <c r="E72" s="203" t="str">
        <f t="shared" si="2"/>
        <v>5時間未満</v>
      </c>
      <c r="F72" s="206"/>
      <c r="G72" s="206"/>
    </row>
    <row r="73" spans="1:7" ht="26.25" customHeight="1">
      <c r="A73" s="198">
        <v>70</v>
      </c>
      <c r="B73" s="206"/>
      <c r="C73" s="206"/>
      <c r="D73" s="207"/>
      <c r="E73" s="203" t="str">
        <f t="shared" si="2"/>
        <v>5時間未満</v>
      </c>
      <c r="F73" s="206"/>
      <c r="G73" s="206"/>
    </row>
    <row r="74" spans="1:7" ht="26.25" customHeight="1">
      <c r="A74" s="198">
        <v>71</v>
      </c>
      <c r="B74" s="206"/>
      <c r="C74" s="206"/>
      <c r="D74" s="207"/>
      <c r="E74" s="203" t="str">
        <f t="shared" si="2"/>
        <v>5時間未満</v>
      </c>
      <c r="F74" s="206"/>
      <c r="G74" s="206"/>
    </row>
    <row r="75" spans="1:7" ht="26.25" customHeight="1">
      <c r="A75" s="198">
        <v>72</v>
      </c>
      <c r="B75" s="206"/>
      <c r="C75" s="206"/>
      <c r="D75" s="207"/>
      <c r="E75" s="203" t="str">
        <f t="shared" si="2"/>
        <v>5時間未満</v>
      </c>
      <c r="F75" s="206"/>
      <c r="G75" s="206"/>
    </row>
    <row r="76" spans="1:7" ht="26.25" customHeight="1">
      <c r="A76" s="198">
        <v>73</v>
      </c>
      <c r="B76" s="206"/>
      <c r="C76" s="206"/>
      <c r="D76" s="207"/>
      <c r="E76" s="203" t="str">
        <f t="shared" si="2"/>
        <v>5時間未満</v>
      </c>
      <c r="F76" s="206"/>
      <c r="G76" s="206"/>
    </row>
    <row r="77" spans="1:7" ht="26.25" customHeight="1">
      <c r="A77" s="198">
        <v>74</v>
      </c>
      <c r="B77" s="206"/>
      <c r="C77" s="206"/>
      <c r="D77" s="207"/>
      <c r="E77" s="203" t="str">
        <f t="shared" si="2"/>
        <v>5時間未満</v>
      </c>
      <c r="F77" s="206"/>
      <c r="G77" s="206"/>
    </row>
    <row r="78" spans="1:7" ht="26.25" customHeight="1">
      <c r="A78" s="198">
        <v>75</v>
      </c>
      <c r="B78" s="206"/>
      <c r="C78" s="206"/>
      <c r="D78" s="207"/>
      <c r="E78" s="203" t="str">
        <f t="shared" si="2"/>
        <v>5時間未満</v>
      </c>
      <c r="F78" s="206"/>
      <c r="G78" s="206"/>
    </row>
    <row r="79" spans="1:7" ht="26.25" customHeight="1">
      <c r="A79" s="198">
        <v>76</v>
      </c>
      <c r="B79" s="206"/>
      <c r="C79" s="206"/>
      <c r="D79" s="207"/>
      <c r="E79" s="203" t="str">
        <f t="shared" si="2"/>
        <v>5時間未満</v>
      </c>
      <c r="F79" s="206"/>
      <c r="G79" s="206"/>
    </row>
    <row r="80" spans="1:7" ht="26.25" customHeight="1">
      <c r="A80" s="198">
        <v>77</v>
      </c>
      <c r="B80" s="206"/>
      <c r="C80" s="206"/>
      <c r="D80" s="207"/>
      <c r="E80" s="203" t="str">
        <f t="shared" si="2"/>
        <v>5時間未満</v>
      </c>
      <c r="F80" s="206"/>
      <c r="G80" s="206"/>
    </row>
    <row r="81" spans="1:7" ht="26.25" customHeight="1">
      <c r="A81" s="198">
        <v>78</v>
      </c>
      <c r="B81" s="206"/>
      <c r="C81" s="206"/>
      <c r="D81" s="207"/>
      <c r="E81" s="203" t="str">
        <f t="shared" si="2"/>
        <v>5時間未満</v>
      </c>
      <c r="F81" s="206"/>
      <c r="G81" s="206"/>
    </row>
    <row r="82" spans="1:7" ht="26.25" customHeight="1">
      <c r="A82" s="198">
        <v>79</v>
      </c>
      <c r="B82" s="206"/>
      <c r="C82" s="206"/>
      <c r="D82" s="207"/>
      <c r="E82" s="203" t="str">
        <f t="shared" si="2"/>
        <v>5時間未満</v>
      </c>
      <c r="F82" s="206"/>
      <c r="G82" s="206"/>
    </row>
    <row r="83" spans="1:7" ht="26.25" customHeight="1">
      <c r="A83" s="198">
        <v>80</v>
      </c>
      <c r="B83" s="206"/>
      <c r="C83" s="206"/>
      <c r="D83" s="207"/>
      <c r="E83" s="203" t="str">
        <f t="shared" si="2"/>
        <v>5時間未満</v>
      </c>
      <c r="F83" s="206"/>
      <c r="G83" s="206"/>
    </row>
    <row r="84" spans="1:7" ht="26.25" customHeight="1">
      <c r="A84" s="198">
        <v>81</v>
      </c>
      <c r="B84" s="206"/>
      <c r="C84" s="206"/>
      <c r="D84" s="207"/>
      <c r="E84" s="203" t="str">
        <f t="shared" si="2"/>
        <v>5時間未満</v>
      </c>
      <c r="F84" s="206"/>
      <c r="G84" s="206"/>
    </row>
    <row r="85" spans="1:7" ht="26.25" customHeight="1">
      <c r="A85" s="198">
        <v>82</v>
      </c>
      <c r="B85" s="206"/>
      <c r="C85" s="206"/>
      <c r="D85" s="207"/>
      <c r="E85" s="203" t="str">
        <f t="shared" si="2"/>
        <v>5時間未満</v>
      </c>
      <c r="F85" s="206"/>
      <c r="G85" s="206"/>
    </row>
    <row r="86" spans="1:7" ht="26.25" customHeight="1">
      <c r="A86" s="198">
        <v>83</v>
      </c>
      <c r="B86" s="206"/>
      <c r="C86" s="206"/>
      <c r="D86" s="207"/>
      <c r="E86" s="203" t="str">
        <f t="shared" si="2"/>
        <v>5時間未満</v>
      </c>
      <c r="F86" s="206"/>
      <c r="G86" s="206"/>
    </row>
    <row r="87" spans="1:7" ht="26.25" customHeight="1">
      <c r="A87" s="198">
        <v>84</v>
      </c>
      <c r="B87" s="206"/>
      <c r="C87" s="206"/>
      <c r="D87" s="207"/>
      <c r="E87" s="203" t="str">
        <f t="shared" si="2"/>
        <v>5時間未満</v>
      </c>
      <c r="F87" s="206"/>
      <c r="G87" s="206"/>
    </row>
    <row r="88" spans="1:7" ht="26.25" customHeight="1">
      <c r="A88" s="198">
        <v>85</v>
      </c>
      <c r="B88" s="206"/>
      <c r="C88" s="206"/>
      <c r="D88" s="207"/>
      <c r="E88" s="203" t="str">
        <f t="shared" si="2"/>
        <v>5時間未満</v>
      </c>
      <c r="F88" s="206"/>
      <c r="G88" s="206"/>
    </row>
    <row r="89" spans="1:7" ht="26.25" customHeight="1">
      <c r="A89" s="198">
        <v>86</v>
      </c>
      <c r="B89" s="206"/>
      <c r="C89" s="206"/>
      <c r="D89" s="207"/>
      <c r="E89" s="203" t="str">
        <f t="shared" si="2"/>
        <v>5時間未満</v>
      </c>
      <c r="F89" s="206"/>
      <c r="G89" s="206"/>
    </row>
    <row r="90" spans="1:7" ht="26.25" customHeight="1">
      <c r="A90" s="198">
        <v>87</v>
      </c>
      <c r="B90" s="206"/>
      <c r="C90" s="206"/>
      <c r="D90" s="207"/>
      <c r="E90" s="203" t="str">
        <f t="shared" si="2"/>
        <v>5時間未満</v>
      </c>
      <c r="F90" s="206"/>
      <c r="G90" s="206"/>
    </row>
    <row r="91" spans="1:7" ht="26.25" customHeight="1">
      <c r="A91" s="198">
        <v>88</v>
      </c>
      <c r="B91" s="206"/>
      <c r="C91" s="206"/>
      <c r="D91" s="207"/>
      <c r="E91" s="203" t="str">
        <f t="shared" si="2"/>
        <v>5時間未満</v>
      </c>
      <c r="F91" s="206"/>
      <c r="G91" s="206"/>
    </row>
    <row r="92" spans="1:7" ht="26.25" customHeight="1">
      <c r="A92" s="198">
        <v>89</v>
      </c>
      <c r="B92" s="206"/>
      <c r="C92" s="206"/>
      <c r="D92" s="207"/>
      <c r="E92" s="203" t="str">
        <f t="shared" si="2"/>
        <v>5時間未満</v>
      </c>
      <c r="F92" s="206"/>
      <c r="G92" s="206"/>
    </row>
    <row r="93" spans="1:7" ht="26.25" customHeight="1">
      <c r="A93" s="198">
        <v>90</v>
      </c>
      <c r="B93" s="206"/>
      <c r="C93" s="206"/>
      <c r="D93" s="207"/>
      <c r="E93" s="203" t="str">
        <f t="shared" si="2"/>
        <v>5時間未満</v>
      </c>
      <c r="F93" s="206"/>
      <c r="G93" s="206"/>
    </row>
    <row r="94" spans="1:7" ht="26.25" customHeight="1">
      <c r="A94" s="198">
        <v>91</v>
      </c>
      <c r="B94" s="206"/>
      <c r="C94" s="206"/>
      <c r="D94" s="207"/>
      <c r="E94" s="203" t="str">
        <f t="shared" si="2"/>
        <v>5時間未満</v>
      </c>
      <c r="F94" s="206"/>
      <c r="G94" s="206"/>
    </row>
    <row r="95" spans="1:7" ht="26.25" customHeight="1">
      <c r="A95" s="198">
        <v>92</v>
      </c>
      <c r="B95" s="206"/>
      <c r="C95" s="206"/>
      <c r="D95" s="207"/>
      <c r="E95" s="203" t="str">
        <f t="shared" si="2"/>
        <v>5時間未満</v>
      </c>
      <c r="F95" s="206"/>
      <c r="G95" s="206"/>
    </row>
    <row r="96" spans="1:7" ht="26.25" customHeight="1">
      <c r="A96" s="198">
        <v>93</v>
      </c>
      <c r="B96" s="206"/>
      <c r="C96" s="206"/>
      <c r="D96" s="207"/>
      <c r="E96" s="203" t="str">
        <f t="shared" si="2"/>
        <v>5時間未満</v>
      </c>
      <c r="F96" s="206"/>
      <c r="G96" s="206"/>
    </row>
    <row r="97" spans="1:7" ht="26.25" customHeight="1">
      <c r="A97" s="198">
        <v>94</v>
      </c>
      <c r="B97" s="206"/>
      <c r="C97" s="206"/>
      <c r="D97" s="207"/>
      <c r="E97" s="203" t="str">
        <f t="shared" si="2"/>
        <v>5時間未満</v>
      </c>
      <c r="F97" s="206"/>
      <c r="G97" s="206"/>
    </row>
    <row r="98" spans="1:7" ht="26.25" customHeight="1">
      <c r="A98" s="198">
        <v>95</v>
      </c>
      <c r="B98" s="206"/>
      <c r="C98" s="206"/>
      <c r="D98" s="207"/>
      <c r="E98" s="203" t="str">
        <f t="shared" si="2"/>
        <v>5時間未満</v>
      </c>
      <c r="F98" s="206"/>
      <c r="G98" s="206"/>
    </row>
    <row r="99" spans="1:7" ht="26.25" customHeight="1">
      <c r="A99" s="198">
        <v>96</v>
      </c>
      <c r="B99" s="206"/>
      <c r="C99" s="206"/>
      <c r="D99" s="207"/>
      <c r="E99" s="203" t="str">
        <f t="shared" si="2"/>
        <v>5時間未満</v>
      </c>
      <c r="F99" s="206"/>
      <c r="G99" s="206"/>
    </row>
    <row r="100" spans="1:7" ht="26.25" customHeight="1">
      <c r="A100" s="198">
        <v>97</v>
      </c>
      <c r="B100" s="206"/>
      <c r="C100" s="206"/>
      <c r="D100" s="207"/>
      <c r="E100" s="203" t="str">
        <f t="shared" si="2"/>
        <v>5時間未満</v>
      </c>
      <c r="F100" s="206"/>
      <c r="G100" s="206"/>
    </row>
  </sheetData>
  <phoneticPr fontId="2"/>
  <dataValidations count="2">
    <dataValidation type="list" allowBlank="1" showInputMessage="1" showErrorMessage="1" sqref="C4:C100" xr:uid="{0C74F424-56D5-4DBA-A70A-D6791C190774}">
      <formula1>$I$4:$I$9</formula1>
    </dataValidation>
    <dataValidation type="list" allowBlank="1" showInputMessage="1" showErrorMessage="1" sqref="F4:G100" xr:uid="{C4C9316C-8039-4F8C-9177-171D4F9B87AD}">
      <formula1>$J$4:$J$5</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職員配置</vt:lpstr>
      <vt:lpstr>勤務体制</vt:lpstr>
      <vt:lpstr>平均障害支援区分（生活介護・療養介護）</vt:lpstr>
      <vt:lpstr>平均障害支援区分（生活介護）</vt:lpstr>
      <vt:lpstr>利用者の時間区分一覧</vt:lpstr>
      <vt:lpstr>勤務体制!Print_Area</vt:lpstr>
      <vt:lpstr>職員配置!Print_Area</vt:lpstr>
      <vt:lpstr>'平均障害支援区分（生活介護）'!Print_Area</vt:lpstr>
      <vt:lpstr>'平均障害支援区分（生活介護・療養介護）'!Print_Area</vt:lpstr>
      <vt:lpstr>'平均障害支援区分（生活介護）'!Print_Titles</vt:lpstr>
      <vt:lpstr>'平均障害支援区分（生活介護・療養介護）'!Print_Titles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小林　忠紘</cp:lastModifiedBy>
  <cp:lastPrinted>2020-03-18T06:02:35Z</cp:lastPrinted>
  <dcterms:created xsi:type="dcterms:W3CDTF">2009-12-09T13:39:07Z</dcterms:created>
  <dcterms:modified xsi:type="dcterms:W3CDTF">2025-01-30T04:03:12Z</dcterms:modified>
</cp:coreProperties>
</file>