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66925"/>
  <mc:AlternateContent xmlns:mc="http://schemas.openxmlformats.org/markup-compatibility/2006">
    <mc:Choice Requires="x15">
      <x15ac:absPath xmlns:x15ac="http://schemas.microsoft.com/office/spreadsheetml/2010/11/ac" url="\\isilon.otsu.local\jimu\F1489\01事業所Ｇ\19.介護保険事業者管理システム\45.R2.10～クラウド版利用契約\電子申請関係（公表データ連携関係）\様式資料\R6向け様式関係\標準様式総合事業\"/>
    </mc:Choice>
  </mc:AlternateContent>
  <xr:revisionPtr revIDLastSave="0" documentId="13_ncr:1_{97FF40FA-2D86-42E6-9C55-A9E5982B8BB8}" xr6:coauthVersionLast="47" xr6:coauthVersionMax="47" xr10:uidLastSave="{00000000-0000-0000-0000-000000000000}"/>
  <bookViews>
    <workbookView xWindow="-120" yWindow="-120" windowWidth="29040" windowHeight="1572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0" i="10" l="1"/>
  <c r="W50" i="10"/>
  <c r="R50" i="10"/>
  <c r="AB45" i="10"/>
  <c r="W45" i="10"/>
  <c r="R45" i="10"/>
  <c r="L45" i="10"/>
  <c r="I45" i="10"/>
  <c r="C45" i="10"/>
  <c r="W44" i="10"/>
  <c r="R44" i="10"/>
  <c r="AE40" i="10"/>
  <c r="AA40" i="10"/>
  <c r="Y40" i="10"/>
  <c r="V40" i="10"/>
  <c r="T40" i="10"/>
  <c r="L40" i="10"/>
  <c r="V39" i="10"/>
  <c r="T39" i="10"/>
  <c r="V38" i="10"/>
  <c r="T38" i="10"/>
  <c r="L38" i="10"/>
  <c r="J38" i="10"/>
  <c r="H38" i="10"/>
  <c r="F38" i="10"/>
  <c r="V37" i="10"/>
  <c r="T37" i="10"/>
  <c r="L37" i="10"/>
  <c r="V36" i="10"/>
  <c r="T36" i="10"/>
  <c r="L36" i="10"/>
  <c r="J35" i="10"/>
  <c r="H35" i="10"/>
  <c r="F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 r="AB132" i="9"/>
  <c r="W132" i="9"/>
  <c r="R132" i="9"/>
  <c r="AB127" i="9"/>
  <c r="W127" i="9"/>
  <c r="R127" i="9"/>
  <c r="L127" i="9"/>
  <c r="I127" i="9"/>
  <c r="C127" i="9"/>
  <c r="W126" i="9"/>
  <c r="R126" i="9"/>
  <c r="AE122" i="9"/>
  <c r="AA122" i="9"/>
  <c r="Y122" i="9"/>
  <c r="V122" i="9"/>
  <c r="T122" i="9"/>
  <c r="L122" i="9"/>
  <c r="V121" i="9"/>
  <c r="T121" i="9"/>
  <c r="V120" i="9"/>
  <c r="T120" i="9"/>
  <c r="L120" i="9"/>
  <c r="J120" i="9"/>
  <c r="H120" i="9"/>
  <c r="F120" i="9"/>
  <c r="V119" i="9"/>
  <c r="T119" i="9"/>
  <c r="L119" i="9"/>
  <c r="V118" i="9"/>
  <c r="T118" i="9"/>
  <c r="L118" i="9"/>
  <c r="J117" i="9"/>
  <c r="H117" i="9"/>
  <c r="F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AB50" i="1"/>
  <c r="W50" i="1"/>
  <c r="R50" i="1"/>
  <c r="AB45" i="1"/>
  <c r="W45" i="1"/>
  <c r="R45" i="1"/>
  <c r="L45" i="1"/>
  <c r="I45" i="1"/>
  <c r="C45" i="1"/>
  <c r="W44" i="1"/>
  <c r="R44" i="1"/>
  <c r="AE40" i="1"/>
  <c r="AA40" i="1"/>
  <c r="Y40" i="1"/>
  <c r="V40" i="1"/>
  <c r="T40" i="1"/>
  <c r="L40" i="1"/>
  <c r="V39" i="1"/>
  <c r="T39" i="1"/>
  <c r="V38" i="1"/>
  <c r="T38" i="1"/>
  <c r="L38" i="1"/>
  <c r="J38" i="1"/>
  <c r="H38" i="1"/>
  <c r="F38" i="1"/>
  <c r="V37" i="1"/>
  <c r="T37" i="1"/>
  <c r="L37" i="1"/>
  <c r="V36" i="1"/>
  <c r="T36" i="1"/>
  <c r="L36" i="1"/>
  <c r="J35" i="1"/>
  <c r="H35" i="1"/>
  <c r="F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alcChain>
</file>

<file path=xl/sharedStrings.xml><?xml version="1.0" encoding="utf-8"?>
<sst xmlns="http://schemas.openxmlformats.org/spreadsheetml/2006/main" count="469" uniqueCount="170">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</sst>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0" borderId="31" xfId="0" applyFont="1" applyBorder="1" applyAlignment="1">
      <alignment horizontal="center" vertical="center"/>
    </xf>
    <xf numFmtId="0" fontId="16" fillId="0" borderId="13" xfId="0" applyFont="1" applyBorder="1" applyAlignment="1">
      <alignment horizontal="center" vertical="center"/>
    </xf>
    <xf numFmtId="0" fontId="16" fillId="0" borderId="24" xfId="0" applyFont="1" applyBorder="1" applyAlignment="1">
      <alignment horizontal="center" vertical="center"/>
    </xf>
    <xf numFmtId="0" fontId="16" fillId="0" borderId="12" xfId="0" applyFont="1" applyBorder="1" applyAlignment="1">
      <alignment horizontal="center" vertical="center"/>
    </xf>
    <xf numFmtId="177" fontId="16" fillId="3" borderId="0" xfId="0" applyNumberFormat="1" applyFont="1" applyFill="1" applyAlignment="1">
      <alignment horizontal="center" vertical="center"/>
    </xf>
    <xf numFmtId="0" fontId="16" fillId="3" borderId="0" xfId="0" applyFont="1" applyFill="1" applyAlignment="1">
      <alignment horizontal="center" vertical="center"/>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3" borderId="0" xfId="0" applyFont="1" applyFill="1" applyAlignment="1">
      <alignment horizontal="right" vertical="center"/>
    </xf>
    <xf numFmtId="176" fontId="16" fillId="3" borderId="0" xfId="0" applyNumberFormat="1"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Alignment="1">
      <alignment horizontal="center" vertical="center"/>
    </xf>
    <xf numFmtId="182" fontId="16" fillId="0" borderId="10" xfId="0" applyNumberFormat="1" applyFont="1" applyBorder="1" applyAlignment="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Alignment="1">
      <alignment horizontal="center"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81" fontId="16" fillId="3" borderId="0" xfId="0" applyNumberFormat="1" applyFont="1" applyFill="1" applyAlignment="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0" fontId="16" fillId="3" borderId="0" xfId="0" applyFont="1" applyFill="1" applyAlignment="1">
      <alignment horizontal="center" vertical="center" wrapText="1"/>
    </xf>
    <xf numFmtId="0" fontId="16" fillId="0" borderId="31" xfId="0" applyFont="1" applyBorder="1" applyAlignment="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Border="1" applyAlignment="1">
      <alignment horizontal="center"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0" fontId="4" fillId="0" borderId="31" xfId="0" applyFont="1" applyBorder="1" applyAlignment="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7"/>
  <sheetViews>
    <sheetView showGridLines="0" tabSelected="1" view="pageBreakPreview" zoomScale="75" zoomScaleNormal="55"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168</v>
      </c>
      <c r="D1" s="30"/>
      <c r="G1" s="31" t="s">
        <v>16</v>
      </c>
      <c r="J1" s="30"/>
      <c r="K1" s="30"/>
      <c r="L1" s="30"/>
      <c r="M1" s="30"/>
      <c r="AK1" s="4" t="s">
        <v>19</v>
      </c>
      <c r="AL1" s="4" t="s">
        <v>17</v>
      </c>
      <c r="AM1" s="200" t="s">
        <v>163</v>
      </c>
      <c r="AN1" s="200"/>
      <c r="AO1" s="200"/>
      <c r="AP1" s="200"/>
      <c r="AQ1" s="200"/>
      <c r="AR1" s="200"/>
      <c r="AS1" s="200"/>
      <c r="AT1" s="200"/>
      <c r="AU1" s="200"/>
      <c r="AV1" s="200"/>
      <c r="AW1" s="200"/>
      <c r="AX1" s="200"/>
      <c r="AY1" s="200"/>
      <c r="AZ1" s="200"/>
      <c r="BA1" s="200"/>
      <c r="BB1" s="32" t="s">
        <v>0</v>
      </c>
    </row>
    <row r="2" spans="2:57" s="3" customFormat="1" ht="20.25" customHeight="1">
      <c r="D2" s="31"/>
      <c r="H2" s="31"/>
      <c r="I2" s="4"/>
      <c r="J2" s="4"/>
      <c r="K2" s="4"/>
      <c r="L2" s="4"/>
      <c r="M2" s="4"/>
      <c r="T2" s="4" t="s">
        <v>20</v>
      </c>
      <c r="U2" s="202">
        <v>6</v>
      </c>
      <c r="V2" s="202"/>
      <c r="W2" s="4" t="s">
        <v>17</v>
      </c>
      <c r="X2" s="201">
        <f>IF(U2=0,"",YEAR(DATE(2018+U2,1,1)))</f>
        <v>2024</v>
      </c>
      <c r="Y2" s="201"/>
      <c r="Z2" s="3" t="s">
        <v>21</v>
      </c>
      <c r="AA2" s="3" t="s">
        <v>22</v>
      </c>
      <c r="AB2" s="202">
        <v>4</v>
      </c>
      <c r="AC2" s="202"/>
      <c r="AD2" s="3" t="s">
        <v>23</v>
      </c>
      <c r="AJ2" s="32"/>
      <c r="AK2" s="4" t="s">
        <v>18</v>
      </c>
      <c r="AL2" s="4" t="s">
        <v>17</v>
      </c>
      <c r="AM2" s="202"/>
      <c r="AN2" s="202"/>
      <c r="AO2" s="202"/>
      <c r="AP2" s="202"/>
      <c r="AQ2" s="202"/>
      <c r="AR2" s="202"/>
      <c r="AS2" s="202"/>
      <c r="AT2" s="202"/>
      <c r="AU2" s="202"/>
      <c r="AV2" s="202"/>
      <c r="AW2" s="202"/>
      <c r="AX2" s="202"/>
      <c r="AY2" s="202"/>
      <c r="AZ2" s="202"/>
      <c r="BA2" s="202"/>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41" t="s">
        <v>145</v>
      </c>
      <c r="BA3" s="141"/>
      <c r="BB3" s="141"/>
      <c r="BC3" s="141"/>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141" t="s">
        <v>137</v>
      </c>
      <c r="BA4" s="141"/>
      <c r="BB4" s="141"/>
      <c r="BC4" s="141"/>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15">
        <v>40</v>
      </c>
      <c r="AW5" s="216"/>
      <c r="AX5" s="47" t="s">
        <v>24</v>
      </c>
      <c r="AY5" s="8"/>
      <c r="AZ5" s="215">
        <v>160</v>
      </c>
      <c r="BA5" s="216"/>
      <c r="BB5" s="47" t="s">
        <v>120</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19">
        <f>DAY(EOMONTH(DATE(X2,AB2,1),0))</f>
        <v>30</v>
      </c>
      <c r="BA6" s="220"/>
      <c r="BB6" s="47" t="s">
        <v>26</v>
      </c>
      <c r="BE6" s="4"/>
    </row>
    <row r="7" spans="2:57" ht="20.25" customHeight="1" thickBot="1">
      <c r="C7" s="2"/>
      <c r="D7" s="2"/>
      <c r="S7" s="2"/>
      <c r="AJ7" s="2"/>
      <c r="BC7" s="5"/>
      <c r="BD7" s="5"/>
      <c r="BE7" s="5"/>
    </row>
    <row r="8" spans="2:57" ht="20.25" customHeight="1" thickBot="1">
      <c r="B8" s="227" t="s">
        <v>27</v>
      </c>
      <c r="C8" s="231" t="s">
        <v>85</v>
      </c>
      <c r="D8" s="239"/>
      <c r="E8" s="230" t="s">
        <v>86</v>
      </c>
      <c r="F8" s="239"/>
      <c r="G8" s="230" t="s">
        <v>87</v>
      </c>
      <c r="H8" s="231"/>
      <c r="I8" s="231"/>
      <c r="J8" s="231"/>
      <c r="K8" s="239"/>
      <c r="L8" s="230" t="s">
        <v>88</v>
      </c>
      <c r="M8" s="231"/>
      <c r="N8" s="231"/>
      <c r="O8" s="232"/>
      <c r="P8" s="217" t="s">
        <v>153</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65" t="str">
        <f>IF(AZ3="４週","(9)1～4週目の勤務時間数合計","(9)1か月の勤務時間数合計")</f>
        <v>(9)1～4週目の勤務時間数合計</v>
      </c>
      <c r="AV8" s="166"/>
      <c r="AW8" s="165" t="s">
        <v>89</v>
      </c>
      <c r="AX8" s="166"/>
      <c r="AY8" s="213" t="s">
        <v>151</v>
      </c>
      <c r="AZ8" s="213"/>
      <c r="BA8" s="213"/>
      <c r="BB8" s="213"/>
      <c r="BC8" s="213"/>
      <c r="BD8" s="213"/>
    </row>
    <row r="9" spans="2:57" ht="20.25" customHeight="1" thickBot="1">
      <c r="B9" s="228"/>
      <c r="C9" s="234"/>
      <c r="D9" s="240"/>
      <c r="E9" s="233"/>
      <c r="F9" s="240"/>
      <c r="G9" s="233"/>
      <c r="H9" s="234"/>
      <c r="I9" s="234"/>
      <c r="J9" s="234"/>
      <c r="K9" s="240"/>
      <c r="L9" s="233"/>
      <c r="M9" s="234"/>
      <c r="N9" s="234"/>
      <c r="O9" s="235"/>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3"/>
      <c r="AZ9" s="213"/>
      <c r="BA9" s="213"/>
      <c r="BB9" s="213"/>
      <c r="BC9" s="213"/>
      <c r="BD9" s="213"/>
    </row>
    <row r="10" spans="2:57" ht="20.25" customHeight="1" thickBot="1">
      <c r="B10" s="228"/>
      <c r="C10" s="234"/>
      <c r="D10" s="240"/>
      <c r="E10" s="233"/>
      <c r="F10" s="240"/>
      <c r="G10" s="233"/>
      <c r="H10" s="234"/>
      <c r="I10" s="234"/>
      <c r="J10" s="234"/>
      <c r="K10" s="240"/>
      <c r="L10" s="233"/>
      <c r="M10" s="234"/>
      <c r="N10" s="234"/>
      <c r="O10" s="235"/>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4" t="str">
        <f>IF(AZ3="暦月",IF(DAY(DATE($X$2,$AB$2,31))=31,31,""),"")</f>
        <v/>
      </c>
      <c r="AU10" s="167"/>
      <c r="AV10" s="168"/>
      <c r="AW10" s="167"/>
      <c r="AX10" s="168"/>
      <c r="AY10" s="213"/>
      <c r="AZ10" s="213"/>
      <c r="BA10" s="213"/>
      <c r="BB10" s="213"/>
      <c r="BC10" s="213"/>
      <c r="BD10" s="213"/>
    </row>
    <row r="11" spans="2:57" ht="20.25" hidden="1" customHeight="1" thickBot="1">
      <c r="B11" s="228"/>
      <c r="C11" s="234"/>
      <c r="D11" s="240"/>
      <c r="E11" s="233"/>
      <c r="F11" s="240"/>
      <c r="G11" s="233"/>
      <c r="H11" s="234"/>
      <c r="I11" s="234"/>
      <c r="J11" s="234"/>
      <c r="K11" s="240"/>
      <c r="L11" s="233"/>
      <c r="M11" s="234"/>
      <c r="N11" s="234"/>
      <c r="O11" s="235"/>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4">
        <f>IF(AT10=31,WEEKDAY(DATE($X$2,$AB$2,31)),0)</f>
        <v>0</v>
      </c>
      <c r="AU11" s="169"/>
      <c r="AV11" s="170"/>
      <c r="AW11" s="169"/>
      <c r="AX11" s="170"/>
      <c r="AY11" s="214"/>
      <c r="AZ11" s="214"/>
      <c r="BA11" s="214"/>
      <c r="BB11" s="214"/>
      <c r="BC11" s="214"/>
      <c r="BD11" s="214"/>
    </row>
    <row r="12" spans="2:57" ht="20.25" customHeight="1" thickBot="1">
      <c r="B12" s="229"/>
      <c r="C12" s="237"/>
      <c r="D12" s="241"/>
      <c r="E12" s="236"/>
      <c r="F12" s="241"/>
      <c r="G12" s="236"/>
      <c r="H12" s="237"/>
      <c r="I12" s="237"/>
      <c r="J12" s="237"/>
      <c r="K12" s="241"/>
      <c r="L12" s="236"/>
      <c r="M12" s="237"/>
      <c r="N12" s="237"/>
      <c r="O12" s="238"/>
      <c r="P12" s="71" t="str">
        <f>IF(P11=1,"日",IF(P11=2,"月",IF(P11=3,"火",IF(P11=4,"水",IF(P11=5,"木",IF(P11=6,"金","土"))))))</f>
        <v>月</v>
      </c>
      <c r="Q12" s="72" t="str">
        <f t="shared" ref="Q12:V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ref="W12" si="1">IF(W11=1,"日",IF(W11=2,"月",IF(W11=3,"火",IF(W11=4,"水",IF(W11=5,"木",IF(W11=6,"金","土"))))))</f>
        <v>月</v>
      </c>
      <c r="X12" s="72" t="str">
        <f t="shared" ref="X12" si="2">IF(X11=1,"日",IF(X11=2,"月",IF(X11=3,"火",IF(X11=4,"水",IF(X11=5,"木",IF(X11=6,"金","土"))))))</f>
        <v>火</v>
      </c>
      <c r="Y12" s="72" t="str">
        <f t="shared" ref="Y12" si="3">IF(Y11=1,"日",IF(Y11=2,"月",IF(Y11=3,"火",IF(Y11=4,"水",IF(Y11=5,"木",IF(Y11=6,"金","土"))))))</f>
        <v>水</v>
      </c>
      <c r="Z12" s="72" t="str">
        <f t="shared" ref="Z12" si="4">IF(Z11=1,"日",IF(Z11=2,"月",IF(Z11=3,"火",IF(Z11=4,"水",IF(Z11=5,"木",IF(Z11=6,"金","土"))))))</f>
        <v>木</v>
      </c>
      <c r="AA12" s="72" t="str">
        <f t="shared" ref="AA12" si="5">IF(AA11=1,"日",IF(AA11=2,"月",IF(AA11=3,"火",IF(AA11=4,"水",IF(AA11=5,"木",IF(AA11=6,"金","土"))))))</f>
        <v>金</v>
      </c>
      <c r="AB12" s="72" t="str">
        <f t="shared" ref="AB12" si="6">IF(AB11=1,"日",IF(AB11=2,"月",IF(AB11=3,"火",IF(AB11=4,"水",IF(AB11=5,"木",IF(AB11=6,"金","土"))))))</f>
        <v>土</v>
      </c>
      <c r="AC12" s="73" t="str">
        <f t="shared" ref="AC12" si="7">IF(AC11=1,"日",IF(AC11=2,"月",IF(AC11=3,"火",IF(AC11=4,"水",IF(AC11=5,"木",IF(AC11=6,"金","土"))))))</f>
        <v>日</v>
      </c>
      <c r="AD12" s="71" t="str">
        <f t="shared" ref="AD12" si="8">IF(AD11=1,"日",IF(AD11=2,"月",IF(AD11=3,"火",IF(AD11=4,"水",IF(AD11=5,"木",IF(AD11=6,"金","土"))))))</f>
        <v>月</v>
      </c>
      <c r="AE12" s="72" t="str">
        <f t="shared" ref="AE12" si="9">IF(AE11=1,"日",IF(AE11=2,"月",IF(AE11=3,"火",IF(AE11=4,"水",IF(AE11=5,"木",IF(AE11=6,"金","土"))))))</f>
        <v>火</v>
      </c>
      <c r="AF12" s="72" t="str">
        <f t="shared" ref="AF12" si="10">IF(AF11=1,"日",IF(AF11=2,"月",IF(AF11=3,"火",IF(AF11=4,"水",IF(AF11=5,"木",IF(AF11=6,"金","土"))))))</f>
        <v>水</v>
      </c>
      <c r="AG12" s="72" t="str">
        <f t="shared" ref="AG12" si="11">IF(AG11=1,"日",IF(AG11=2,"月",IF(AG11=3,"火",IF(AG11=4,"水",IF(AG11=5,"木",IF(AG11=6,"金","土"))))))</f>
        <v>木</v>
      </c>
      <c r="AH12" s="72" t="str">
        <f t="shared" ref="AH12" si="12">IF(AH11=1,"日",IF(AH11=2,"月",IF(AH11=3,"火",IF(AH11=4,"水",IF(AH11=5,"木",IF(AH11=6,"金","土"))))))</f>
        <v>金</v>
      </c>
      <c r="AI12" s="72" t="str">
        <f t="shared" ref="AI12" si="13">IF(AI11=1,"日",IF(AI11=2,"月",IF(AI11=3,"火",IF(AI11=4,"水",IF(AI11=5,"木",IF(AI11=6,"金","土"))))))</f>
        <v>土</v>
      </c>
      <c r="AJ12" s="73" t="str">
        <f t="shared" ref="AJ12" si="14">IF(AJ11=1,"日",IF(AJ11=2,"月",IF(AJ11=3,"火",IF(AJ11=4,"水",IF(AJ11=5,"木",IF(AJ11=6,"金","土"))))))</f>
        <v>日</v>
      </c>
      <c r="AK12" s="71" t="str">
        <f t="shared" ref="AK12" si="15">IF(AK11=1,"日",IF(AK11=2,"月",IF(AK11=3,"火",IF(AK11=4,"水",IF(AK11=5,"木",IF(AK11=6,"金","土"))))))</f>
        <v>月</v>
      </c>
      <c r="AL12" s="72" t="str">
        <f t="shared" ref="AL12" si="16">IF(AL11=1,"日",IF(AL11=2,"月",IF(AL11=3,"火",IF(AL11=4,"水",IF(AL11=5,"木",IF(AL11=6,"金","土"))))))</f>
        <v>火</v>
      </c>
      <c r="AM12" s="72" t="str">
        <f t="shared" ref="AM12" si="17">IF(AM11=1,"日",IF(AM11=2,"月",IF(AM11=3,"火",IF(AM11=4,"水",IF(AM11=5,"木",IF(AM11=6,"金","土"))))))</f>
        <v>水</v>
      </c>
      <c r="AN12" s="72" t="str">
        <f t="shared" ref="AN12" si="18">IF(AN11=1,"日",IF(AN11=2,"月",IF(AN11=3,"火",IF(AN11=4,"水",IF(AN11=5,"木",IF(AN11=6,"金","土"))))))</f>
        <v>木</v>
      </c>
      <c r="AO12" s="72" t="str">
        <f t="shared" ref="AO12" si="19">IF(AO11=1,"日",IF(AO11=2,"月",IF(AO11=3,"火",IF(AO11=4,"水",IF(AO11=5,"木",IF(AO11=6,"金","土"))))))</f>
        <v>金</v>
      </c>
      <c r="AP12" s="72" t="str">
        <f t="shared" ref="AP12" si="20">IF(AP11=1,"日",IF(AP11=2,"月",IF(AP11=3,"火",IF(AP11=4,"水",IF(AP11=5,"木",IF(AP11=6,"金","土"))))))</f>
        <v>土</v>
      </c>
      <c r="AQ12" s="73" t="str">
        <f t="shared" ref="AQ12" si="21">IF(AQ11=1,"日",IF(AQ11=2,"月",IF(AQ11=3,"火",IF(AQ11=4,"水",IF(AQ11=5,"木",IF(AQ11=6,"金","土"))))))</f>
        <v>日</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171"/>
      <c r="AV12" s="172"/>
      <c r="AW12" s="171"/>
      <c r="AX12" s="172"/>
      <c r="AY12" s="214"/>
      <c r="AZ12" s="214"/>
      <c r="BA12" s="214"/>
      <c r="BB12" s="214"/>
      <c r="BC12" s="214"/>
      <c r="BD12" s="214"/>
    </row>
    <row r="13" spans="2:57" ht="39.950000000000003" customHeight="1">
      <c r="B13" s="65">
        <v>1</v>
      </c>
      <c r="C13" s="250"/>
      <c r="D13" s="251"/>
      <c r="E13" s="252"/>
      <c r="F13" s="253"/>
      <c r="G13" s="254"/>
      <c r="H13" s="255"/>
      <c r="I13" s="255"/>
      <c r="J13" s="255"/>
      <c r="K13" s="256"/>
      <c r="L13" s="259"/>
      <c r="M13" s="260"/>
      <c r="N13" s="260"/>
      <c r="O13" s="261"/>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42">
        <f>IF($AZ$3="４週",SUM(P13:AQ13),IF($AZ$3="暦月",SUM(P13:AT13),""))</f>
        <v>0</v>
      </c>
      <c r="AV13" s="243"/>
      <c r="AW13" s="244">
        <f t="shared" ref="AW13:AW30" si="22">IF($AZ$3="４週",AU13/4,IF($AZ$3="暦月",AU13/($AZ$6/7),""))</f>
        <v>0</v>
      </c>
      <c r="AX13" s="245"/>
      <c r="AY13" s="286"/>
      <c r="AZ13" s="287"/>
      <c r="BA13" s="287"/>
      <c r="BB13" s="287"/>
      <c r="BC13" s="287"/>
      <c r="BD13" s="288"/>
    </row>
    <row r="14" spans="2:57" ht="39.950000000000003" customHeight="1">
      <c r="B14" s="66">
        <f t="shared" ref="B14:B30" si="23">B13+1</f>
        <v>2</v>
      </c>
      <c r="C14" s="257"/>
      <c r="D14" s="258"/>
      <c r="E14" s="265"/>
      <c r="F14" s="266"/>
      <c r="G14" s="267"/>
      <c r="H14" s="268"/>
      <c r="I14" s="268"/>
      <c r="J14" s="268"/>
      <c r="K14" s="269"/>
      <c r="L14" s="262"/>
      <c r="M14" s="263"/>
      <c r="N14" s="263"/>
      <c r="O14" s="264"/>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221">
        <f>IF($AZ$3="４週",SUM(P14:AQ14),IF($AZ$3="暦月",SUM(P14:AT14),""))</f>
        <v>0</v>
      </c>
      <c r="AV14" s="222"/>
      <c r="AW14" s="225">
        <f t="shared" si="22"/>
        <v>0</v>
      </c>
      <c r="AX14" s="226"/>
      <c r="AY14" s="280"/>
      <c r="AZ14" s="281"/>
      <c r="BA14" s="281"/>
      <c r="BB14" s="281"/>
      <c r="BC14" s="281"/>
      <c r="BD14" s="282"/>
    </row>
    <row r="15" spans="2:57" ht="39.950000000000003" customHeight="1">
      <c r="B15" s="66">
        <f t="shared" si="23"/>
        <v>3</v>
      </c>
      <c r="C15" s="257"/>
      <c r="D15" s="258"/>
      <c r="E15" s="265"/>
      <c r="F15" s="266"/>
      <c r="G15" s="267"/>
      <c r="H15" s="268"/>
      <c r="I15" s="268"/>
      <c r="J15" s="268"/>
      <c r="K15" s="269"/>
      <c r="L15" s="262"/>
      <c r="M15" s="263"/>
      <c r="N15" s="263"/>
      <c r="O15" s="264"/>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221">
        <f>IF($AZ$3="４週",SUM(P15:AQ15),IF($AZ$3="暦月",SUM(P15:AT15),""))</f>
        <v>0</v>
      </c>
      <c r="AV15" s="222"/>
      <c r="AW15" s="225">
        <f t="shared" si="22"/>
        <v>0</v>
      </c>
      <c r="AX15" s="226"/>
      <c r="AY15" s="280"/>
      <c r="AZ15" s="281"/>
      <c r="BA15" s="281"/>
      <c r="BB15" s="281"/>
      <c r="BC15" s="281"/>
      <c r="BD15" s="282"/>
    </row>
    <row r="16" spans="2:57" ht="39.950000000000003" customHeight="1">
      <c r="B16" s="66">
        <f t="shared" si="23"/>
        <v>4</v>
      </c>
      <c r="C16" s="257"/>
      <c r="D16" s="258"/>
      <c r="E16" s="265"/>
      <c r="F16" s="266"/>
      <c r="G16" s="267"/>
      <c r="H16" s="268"/>
      <c r="I16" s="268"/>
      <c r="J16" s="268"/>
      <c r="K16" s="269"/>
      <c r="L16" s="262"/>
      <c r="M16" s="263"/>
      <c r="N16" s="263"/>
      <c r="O16" s="264"/>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221">
        <f>IF($AZ$3="４週",SUM(P16:AQ16),IF($AZ$3="暦月",SUM(P16:AT16),""))</f>
        <v>0</v>
      </c>
      <c r="AV16" s="222"/>
      <c r="AW16" s="225">
        <f t="shared" si="22"/>
        <v>0</v>
      </c>
      <c r="AX16" s="226"/>
      <c r="AY16" s="280"/>
      <c r="AZ16" s="281"/>
      <c r="BA16" s="281"/>
      <c r="BB16" s="281"/>
      <c r="BC16" s="281"/>
      <c r="BD16" s="282"/>
    </row>
    <row r="17" spans="2:56" ht="39.950000000000003" customHeight="1">
      <c r="B17" s="66">
        <f t="shared" si="23"/>
        <v>5</v>
      </c>
      <c r="C17" s="257"/>
      <c r="D17" s="258"/>
      <c r="E17" s="265"/>
      <c r="F17" s="266"/>
      <c r="G17" s="267"/>
      <c r="H17" s="268"/>
      <c r="I17" s="268"/>
      <c r="J17" s="268"/>
      <c r="K17" s="269"/>
      <c r="L17" s="262"/>
      <c r="M17" s="263"/>
      <c r="N17" s="263"/>
      <c r="O17" s="264"/>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221">
        <f t="shared" ref="AU17:AU30" si="24">IF($AZ$3="４週",SUM(P17:AQ17),IF($AZ$3="暦月",SUM(P17:AT17),""))</f>
        <v>0</v>
      </c>
      <c r="AV17" s="222"/>
      <c r="AW17" s="225">
        <f t="shared" si="22"/>
        <v>0</v>
      </c>
      <c r="AX17" s="226"/>
      <c r="AY17" s="280"/>
      <c r="AZ17" s="281"/>
      <c r="BA17" s="281"/>
      <c r="BB17" s="281"/>
      <c r="BC17" s="281"/>
      <c r="BD17" s="282"/>
    </row>
    <row r="18" spans="2:56" ht="39.950000000000003" customHeight="1">
      <c r="B18" s="66">
        <f t="shared" si="23"/>
        <v>6</v>
      </c>
      <c r="C18" s="257"/>
      <c r="D18" s="258"/>
      <c r="E18" s="265"/>
      <c r="F18" s="266"/>
      <c r="G18" s="267"/>
      <c r="H18" s="268"/>
      <c r="I18" s="268"/>
      <c r="J18" s="268"/>
      <c r="K18" s="269"/>
      <c r="L18" s="262"/>
      <c r="M18" s="263"/>
      <c r="N18" s="263"/>
      <c r="O18" s="264"/>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221">
        <f t="shared" si="24"/>
        <v>0</v>
      </c>
      <c r="AV18" s="222"/>
      <c r="AW18" s="225">
        <f t="shared" si="22"/>
        <v>0</v>
      </c>
      <c r="AX18" s="226"/>
      <c r="AY18" s="280"/>
      <c r="AZ18" s="281"/>
      <c r="BA18" s="281"/>
      <c r="BB18" s="281"/>
      <c r="BC18" s="281"/>
      <c r="BD18" s="282"/>
    </row>
    <row r="19" spans="2:56" ht="39.950000000000003" customHeight="1">
      <c r="B19" s="66">
        <f t="shared" si="23"/>
        <v>7</v>
      </c>
      <c r="C19" s="257"/>
      <c r="D19" s="258"/>
      <c r="E19" s="265"/>
      <c r="F19" s="266"/>
      <c r="G19" s="267"/>
      <c r="H19" s="268"/>
      <c r="I19" s="268"/>
      <c r="J19" s="268"/>
      <c r="K19" s="269"/>
      <c r="L19" s="262"/>
      <c r="M19" s="263"/>
      <c r="N19" s="263"/>
      <c r="O19" s="264"/>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221">
        <f>IF($AZ$3="４週",SUM(P19:AQ19),IF($AZ$3="暦月",SUM(P19:AT19),""))</f>
        <v>0</v>
      </c>
      <c r="AV19" s="222"/>
      <c r="AW19" s="225">
        <f t="shared" si="22"/>
        <v>0</v>
      </c>
      <c r="AX19" s="226"/>
      <c r="AY19" s="280"/>
      <c r="AZ19" s="281"/>
      <c r="BA19" s="281"/>
      <c r="BB19" s="281"/>
      <c r="BC19" s="281"/>
      <c r="BD19" s="282"/>
    </row>
    <row r="20" spans="2:56" ht="39.950000000000003" customHeight="1">
      <c r="B20" s="66">
        <f t="shared" si="23"/>
        <v>8</v>
      </c>
      <c r="C20" s="257"/>
      <c r="D20" s="258"/>
      <c r="E20" s="265"/>
      <c r="F20" s="266"/>
      <c r="G20" s="267"/>
      <c r="H20" s="268"/>
      <c r="I20" s="268"/>
      <c r="J20" s="268"/>
      <c r="K20" s="269"/>
      <c r="L20" s="262"/>
      <c r="M20" s="263"/>
      <c r="N20" s="263"/>
      <c r="O20" s="264"/>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221">
        <f t="shared" si="24"/>
        <v>0</v>
      </c>
      <c r="AV20" s="222"/>
      <c r="AW20" s="225">
        <f t="shared" si="22"/>
        <v>0</v>
      </c>
      <c r="AX20" s="226"/>
      <c r="AY20" s="280"/>
      <c r="AZ20" s="281"/>
      <c r="BA20" s="281"/>
      <c r="BB20" s="281"/>
      <c r="BC20" s="281"/>
      <c r="BD20" s="282"/>
    </row>
    <row r="21" spans="2:56" ht="39.950000000000003" customHeight="1">
      <c r="B21" s="66">
        <f t="shared" si="23"/>
        <v>9</v>
      </c>
      <c r="C21" s="257"/>
      <c r="D21" s="258"/>
      <c r="E21" s="265"/>
      <c r="F21" s="266"/>
      <c r="G21" s="267"/>
      <c r="H21" s="268"/>
      <c r="I21" s="268"/>
      <c r="J21" s="268"/>
      <c r="K21" s="269"/>
      <c r="L21" s="262"/>
      <c r="M21" s="263"/>
      <c r="N21" s="263"/>
      <c r="O21" s="264"/>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221">
        <f t="shared" si="24"/>
        <v>0</v>
      </c>
      <c r="AV21" s="222"/>
      <c r="AW21" s="225">
        <f t="shared" si="22"/>
        <v>0</v>
      </c>
      <c r="AX21" s="226"/>
      <c r="AY21" s="280"/>
      <c r="AZ21" s="281"/>
      <c r="BA21" s="281"/>
      <c r="BB21" s="281"/>
      <c r="BC21" s="281"/>
      <c r="BD21" s="282"/>
    </row>
    <row r="22" spans="2:56" ht="39.950000000000003" customHeight="1">
      <c r="B22" s="66">
        <f t="shared" si="23"/>
        <v>10</v>
      </c>
      <c r="C22" s="257"/>
      <c r="D22" s="258"/>
      <c r="E22" s="265"/>
      <c r="F22" s="266"/>
      <c r="G22" s="267"/>
      <c r="H22" s="268"/>
      <c r="I22" s="268"/>
      <c r="J22" s="268"/>
      <c r="K22" s="269"/>
      <c r="L22" s="262"/>
      <c r="M22" s="263"/>
      <c r="N22" s="263"/>
      <c r="O22" s="264"/>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1">
        <f t="shared" si="24"/>
        <v>0</v>
      </c>
      <c r="AV22" s="222"/>
      <c r="AW22" s="225">
        <f t="shared" si="22"/>
        <v>0</v>
      </c>
      <c r="AX22" s="226"/>
      <c r="AY22" s="280"/>
      <c r="AZ22" s="281"/>
      <c r="BA22" s="281"/>
      <c r="BB22" s="281"/>
      <c r="BC22" s="281"/>
      <c r="BD22" s="282"/>
    </row>
    <row r="23" spans="2:56" ht="39.950000000000003" customHeight="1">
      <c r="B23" s="66">
        <f t="shared" si="23"/>
        <v>11</v>
      </c>
      <c r="C23" s="257"/>
      <c r="D23" s="258"/>
      <c r="E23" s="265"/>
      <c r="F23" s="266"/>
      <c r="G23" s="267"/>
      <c r="H23" s="268"/>
      <c r="I23" s="268"/>
      <c r="J23" s="268"/>
      <c r="K23" s="269"/>
      <c r="L23" s="262"/>
      <c r="M23" s="263"/>
      <c r="N23" s="263"/>
      <c r="O23" s="264"/>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1">
        <f t="shared" si="24"/>
        <v>0</v>
      </c>
      <c r="AV23" s="222"/>
      <c r="AW23" s="225">
        <f t="shared" si="22"/>
        <v>0</v>
      </c>
      <c r="AX23" s="226"/>
      <c r="AY23" s="280"/>
      <c r="AZ23" s="281"/>
      <c r="BA23" s="281"/>
      <c r="BB23" s="281"/>
      <c r="BC23" s="281"/>
      <c r="BD23" s="282"/>
    </row>
    <row r="24" spans="2:56" ht="39.950000000000003" customHeight="1">
      <c r="B24" s="66">
        <f t="shared" si="23"/>
        <v>12</v>
      </c>
      <c r="C24" s="257"/>
      <c r="D24" s="258"/>
      <c r="E24" s="265"/>
      <c r="F24" s="266"/>
      <c r="G24" s="267"/>
      <c r="H24" s="268"/>
      <c r="I24" s="268"/>
      <c r="J24" s="268"/>
      <c r="K24" s="269"/>
      <c r="L24" s="262"/>
      <c r="M24" s="263"/>
      <c r="N24" s="263"/>
      <c r="O24" s="264"/>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1">
        <f t="shared" si="24"/>
        <v>0</v>
      </c>
      <c r="AV24" s="222"/>
      <c r="AW24" s="225">
        <f t="shared" si="22"/>
        <v>0</v>
      </c>
      <c r="AX24" s="226"/>
      <c r="AY24" s="280"/>
      <c r="AZ24" s="281"/>
      <c r="BA24" s="281"/>
      <c r="BB24" s="281"/>
      <c r="BC24" s="281"/>
      <c r="BD24" s="282"/>
    </row>
    <row r="25" spans="2:56" ht="39.950000000000003" customHeight="1">
      <c r="B25" s="66">
        <f t="shared" si="23"/>
        <v>13</v>
      </c>
      <c r="C25" s="257"/>
      <c r="D25" s="258"/>
      <c r="E25" s="265"/>
      <c r="F25" s="266"/>
      <c r="G25" s="267"/>
      <c r="H25" s="268"/>
      <c r="I25" s="268"/>
      <c r="J25" s="268"/>
      <c r="K25" s="269"/>
      <c r="L25" s="262"/>
      <c r="M25" s="263"/>
      <c r="N25" s="263"/>
      <c r="O25" s="264"/>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1">
        <f t="shared" si="24"/>
        <v>0</v>
      </c>
      <c r="AV25" s="222"/>
      <c r="AW25" s="225">
        <f t="shared" si="22"/>
        <v>0</v>
      </c>
      <c r="AX25" s="226"/>
      <c r="AY25" s="280"/>
      <c r="AZ25" s="281"/>
      <c r="BA25" s="281"/>
      <c r="BB25" s="281"/>
      <c r="BC25" s="281"/>
      <c r="BD25" s="282"/>
    </row>
    <row r="26" spans="2:56" ht="39.950000000000003" customHeight="1">
      <c r="B26" s="66">
        <f t="shared" si="23"/>
        <v>14</v>
      </c>
      <c r="C26" s="257"/>
      <c r="D26" s="258"/>
      <c r="E26" s="265"/>
      <c r="F26" s="266"/>
      <c r="G26" s="267"/>
      <c r="H26" s="268"/>
      <c r="I26" s="268"/>
      <c r="J26" s="268"/>
      <c r="K26" s="269"/>
      <c r="L26" s="262"/>
      <c r="M26" s="263"/>
      <c r="N26" s="263"/>
      <c r="O26" s="26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1">
        <f t="shared" si="24"/>
        <v>0</v>
      </c>
      <c r="AV26" s="222"/>
      <c r="AW26" s="225">
        <f t="shared" si="22"/>
        <v>0</v>
      </c>
      <c r="AX26" s="226"/>
      <c r="AY26" s="280"/>
      <c r="AZ26" s="281"/>
      <c r="BA26" s="281"/>
      <c r="BB26" s="281"/>
      <c r="BC26" s="281"/>
      <c r="BD26" s="282"/>
    </row>
    <row r="27" spans="2:56" ht="39.950000000000003" customHeight="1">
      <c r="B27" s="66">
        <f t="shared" si="23"/>
        <v>15</v>
      </c>
      <c r="C27" s="257"/>
      <c r="D27" s="258"/>
      <c r="E27" s="265"/>
      <c r="F27" s="266"/>
      <c r="G27" s="267"/>
      <c r="H27" s="268"/>
      <c r="I27" s="268"/>
      <c r="J27" s="268"/>
      <c r="K27" s="269"/>
      <c r="L27" s="262"/>
      <c r="M27" s="263"/>
      <c r="N27" s="263"/>
      <c r="O27" s="264"/>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1">
        <f t="shared" si="24"/>
        <v>0</v>
      </c>
      <c r="AV27" s="222"/>
      <c r="AW27" s="225">
        <f t="shared" si="22"/>
        <v>0</v>
      </c>
      <c r="AX27" s="226"/>
      <c r="AY27" s="280"/>
      <c r="AZ27" s="281"/>
      <c r="BA27" s="281"/>
      <c r="BB27" s="281"/>
      <c r="BC27" s="281"/>
      <c r="BD27" s="282"/>
    </row>
    <row r="28" spans="2:56" ht="39.950000000000003" customHeight="1">
      <c r="B28" s="66">
        <f t="shared" si="23"/>
        <v>16</v>
      </c>
      <c r="C28" s="257"/>
      <c r="D28" s="258"/>
      <c r="E28" s="265"/>
      <c r="F28" s="266"/>
      <c r="G28" s="267"/>
      <c r="H28" s="268"/>
      <c r="I28" s="268"/>
      <c r="J28" s="268"/>
      <c r="K28" s="269"/>
      <c r="L28" s="262"/>
      <c r="M28" s="263"/>
      <c r="N28" s="263"/>
      <c r="O28" s="264"/>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1">
        <f t="shared" si="24"/>
        <v>0</v>
      </c>
      <c r="AV28" s="222"/>
      <c r="AW28" s="225">
        <f t="shared" si="22"/>
        <v>0</v>
      </c>
      <c r="AX28" s="226"/>
      <c r="AY28" s="280"/>
      <c r="AZ28" s="281"/>
      <c r="BA28" s="281"/>
      <c r="BB28" s="281"/>
      <c r="BC28" s="281"/>
      <c r="BD28" s="282"/>
    </row>
    <row r="29" spans="2:56" ht="39.950000000000003" customHeight="1">
      <c r="B29" s="66">
        <f t="shared" si="23"/>
        <v>17</v>
      </c>
      <c r="C29" s="257"/>
      <c r="D29" s="258"/>
      <c r="E29" s="265"/>
      <c r="F29" s="266"/>
      <c r="G29" s="267"/>
      <c r="H29" s="268"/>
      <c r="I29" s="268"/>
      <c r="J29" s="268"/>
      <c r="K29" s="269"/>
      <c r="L29" s="262"/>
      <c r="M29" s="263"/>
      <c r="N29" s="263"/>
      <c r="O29" s="264"/>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1">
        <f t="shared" si="24"/>
        <v>0</v>
      </c>
      <c r="AV29" s="222"/>
      <c r="AW29" s="225">
        <f t="shared" si="22"/>
        <v>0</v>
      </c>
      <c r="AX29" s="226"/>
      <c r="AY29" s="280"/>
      <c r="AZ29" s="281"/>
      <c r="BA29" s="281"/>
      <c r="BB29" s="281"/>
      <c r="BC29" s="281"/>
      <c r="BD29" s="282"/>
    </row>
    <row r="30" spans="2:56" ht="39.950000000000003" customHeight="1" thickBot="1">
      <c r="B30" s="67">
        <f t="shared" si="23"/>
        <v>18</v>
      </c>
      <c r="C30" s="270"/>
      <c r="D30" s="271"/>
      <c r="E30" s="272"/>
      <c r="F30" s="273"/>
      <c r="G30" s="274"/>
      <c r="H30" s="275"/>
      <c r="I30" s="275"/>
      <c r="J30" s="275"/>
      <c r="K30" s="276"/>
      <c r="L30" s="277"/>
      <c r="M30" s="278"/>
      <c r="N30" s="278"/>
      <c r="O30" s="279"/>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46">
        <f t="shared" si="24"/>
        <v>0</v>
      </c>
      <c r="AV30" s="247"/>
      <c r="AW30" s="248">
        <f t="shared" si="22"/>
        <v>0</v>
      </c>
      <c r="AX30" s="249"/>
      <c r="AY30" s="283"/>
      <c r="AZ30" s="284"/>
      <c r="BA30" s="284"/>
      <c r="BB30" s="284"/>
      <c r="BC30" s="284"/>
      <c r="BD30" s="285"/>
    </row>
    <row r="31" spans="2:56" ht="20.25" customHeight="1">
      <c r="C31" s="55"/>
      <c r="D31" s="56"/>
      <c r="E31" s="57"/>
      <c r="AC31" s="2"/>
    </row>
    <row r="32" spans="2:56" ht="20.25" customHeight="1">
      <c r="C32" s="47" t="s">
        <v>164</v>
      </c>
      <c r="D32" s="56"/>
      <c r="E32" s="57"/>
      <c r="AC32" s="2"/>
    </row>
    <row r="33" spans="3:49" ht="20.25" customHeight="1">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c r="C34" s="47" t="s">
        <v>35</v>
      </c>
      <c r="D34" s="77"/>
      <c r="E34" s="77"/>
      <c r="F34" s="47"/>
      <c r="G34" s="47"/>
      <c r="H34" s="47"/>
      <c r="I34" s="47"/>
      <c r="J34" s="47"/>
      <c r="K34" s="47"/>
      <c r="L34" s="224" t="s">
        <v>29</v>
      </c>
      <c r="M34" s="224"/>
      <c r="N34" s="47"/>
      <c r="O34" s="47"/>
      <c r="P34" s="47"/>
      <c r="Q34" s="47"/>
      <c r="R34" s="199" t="s">
        <v>55</v>
      </c>
      <c r="S34" s="199"/>
      <c r="T34" s="199" t="s">
        <v>56</v>
      </c>
      <c r="U34" s="199"/>
      <c r="V34" s="199"/>
      <c r="W34" s="199"/>
      <c r="X34" s="47"/>
      <c r="Y34" s="205" t="s">
        <v>59</v>
      </c>
      <c r="Z34" s="205"/>
      <c r="AA34" s="205"/>
      <c r="AB34" s="205"/>
      <c r="AC34" s="47"/>
      <c r="AD34" s="47"/>
      <c r="AE34" s="82" t="s">
        <v>68</v>
      </c>
      <c r="AF34" s="82"/>
      <c r="AG34" s="47"/>
      <c r="AH34" s="47"/>
      <c r="AI34" s="152" t="s">
        <v>8</v>
      </c>
      <c r="AJ34" s="154"/>
      <c r="AK34" s="152" t="s">
        <v>9</v>
      </c>
      <c r="AL34" s="153"/>
      <c r="AM34" s="153"/>
      <c r="AN34" s="154"/>
      <c r="AO34" s="83"/>
      <c r="AP34" s="83"/>
      <c r="AQ34" s="83"/>
      <c r="AR34" s="83"/>
      <c r="AS34" s="186"/>
      <c r="AT34" s="186"/>
      <c r="AU34" s="83"/>
      <c r="AV34" s="83"/>
      <c r="AW34" s="83"/>
    </row>
    <row r="35" spans="3:49" ht="20.25" customHeight="1">
      <c r="C35" s="191"/>
      <c r="D35" s="192"/>
      <c r="E35" s="193"/>
      <c r="F35" s="194">
        <f>IF(AB2=1,10,IF(AB2=2,11,IF(AB2=3,12,AB2-3)))</f>
        <v>1</v>
      </c>
      <c r="G35" s="195"/>
      <c r="H35" s="194">
        <f>IF(AB2=1,11,IF(AB2=2,12,AB2-2))</f>
        <v>2</v>
      </c>
      <c r="I35" s="195"/>
      <c r="J35" s="194">
        <f>IF(AB2=1,12,AB2-1)</f>
        <v>3</v>
      </c>
      <c r="K35" s="195"/>
      <c r="L35" s="152" t="s">
        <v>28</v>
      </c>
      <c r="M35" s="154"/>
      <c r="N35" s="47"/>
      <c r="O35" s="47"/>
      <c r="P35" s="47"/>
      <c r="Q35" s="47"/>
      <c r="R35" s="151"/>
      <c r="S35" s="151"/>
      <c r="T35" s="151" t="s">
        <v>57</v>
      </c>
      <c r="U35" s="151"/>
      <c r="V35" s="151" t="s">
        <v>58</v>
      </c>
      <c r="W35" s="151"/>
      <c r="X35" s="47"/>
      <c r="Y35" s="151" t="s">
        <v>57</v>
      </c>
      <c r="Z35" s="151"/>
      <c r="AA35" s="151" t="s">
        <v>58</v>
      </c>
      <c r="AB35" s="151"/>
      <c r="AC35" s="47"/>
      <c r="AD35" s="47"/>
      <c r="AE35" s="82" t="s">
        <v>64</v>
      </c>
      <c r="AF35" s="82"/>
      <c r="AG35" s="47"/>
      <c r="AH35" s="47"/>
      <c r="AI35" s="152" t="s">
        <v>4</v>
      </c>
      <c r="AJ35" s="154"/>
      <c r="AK35" s="152" t="s">
        <v>72</v>
      </c>
      <c r="AL35" s="153"/>
      <c r="AM35" s="153"/>
      <c r="AN35" s="154"/>
      <c r="AO35" s="85"/>
      <c r="AP35" s="85"/>
      <c r="AQ35" s="83"/>
      <c r="AR35" s="86"/>
      <c r="AS35" s="206"/>
      <c r="AT35" s="206"/>
      <c r="AU35" s="83"/>
      <c r="AV35" s="83"/>
      <c r="AW35" s="83"/>
    </row>
    <row r="36" spans="3:49" ht="20.25" customHeight="1">
      <c r="C36" s="191" t="s">
        <v>116</v>
      </c>
      <c r="D36" s="192"/>
      <c r="E36" s="193"/>
      <c r="F36" s="196"/>
      <c r="G36" s="196"/>
      <c r="H36" s="196"/>
      <c r="I36" s="196"/>
      <c r="J36" s="196"/>
      <c r="K36" s="196"/>
      <c r="L36" s="188">
        <f>SUM(F36:K36)</f>
        <v>0</v>
      </c>
      <c r="M36" s="188"/>
      <c r="N36" s="47"/>
      <c r="O36" s="47"/>
      <c r="P36" s="47"/>
      <c r="Q36" s="47"/>
      <c r="R36" s="152" t="s">
        <v>4</v>
      </c>
      <c r="S36" s="154"/>
      <c r="T36" s="157">
        <f>SUMIFS($AU$13:$AV$30,$C$13:$D$30,"訪問介護員",$E$13:$F$30,"A")+SUMIFS($AU$13:$AV$30,$C$13:$D$30,"サービス提供責任者",$E$13:$F$30,"A")</f>
        <v>0</v>
      </c>
      <c r="U36" s="158"/>
      <c r="V36" s="178">
        <f>SUMIFS($AW$13:$AX$30,$C$13:$D$30,"訪問介護員",$E$13:$F$30,"A")+SUMIFS($AW$13:$AX$30,$C$13:$D$30,"サービス提供責任者",$E$13:$F$30,"A")</f>
        <v>0</v>
      </c>
      <c r="W36" s="179"/>
      <c r="X36" s="47"/>
      <c r="Y36" s="211">
        <v>0</v>
      </c>
      <c r="Z36" s="212"/>
      <c r="AA36" s="209">
        <v>0</v>
      </c>
      <c r="AB36" s="210"/>
      <c r="AC36" s="47"/>
      <c r="AD36" s="47"/>
      <c r="AE36" s="211">
        <v>0</v>
      </c>
      <c r="AF36" s="212"/>
      <c r="AG36" s="47"/>
      <c r="AH36" s="47"/>
      <c r="AI36" s="152" t="s">
        <v>5</v>
      </c>
      <c r="AJ36" s="154"/>
      <c r="AK36" s="152" t="s">
        <v>73</v>
      </c>
      <c r="AL36" s="153"/>
      <c r="AM36" s="153"/>
      <c r="AN36" s="154"/>
      <c r="AO36" s="86"/>
      <c r="AP36" s="83"/>
      <c r="AQ36" s="223"/>
      <c r="AR36" s="223"/>
      <c r="AS36" s="223"/>
      <c r="AT36" s="223"/>
      <c r="AU36" s="83"/>
      <c r="AV36" s="83"/>
      <c r="AW36" s="83"/>
    </row>
    <row r="37" spans="3:49" ht="20.25" customHeight="1">
      <c r="C37" s="191" t="s">
        <v>117</v>
      </c>
      <c r="D37" s="192"/>
      <c r="E37" s="193"/>
      <c r="F37" s="197"/>
      <c r="G37" s="198"/>
      <c r="H37" s="197"/>
      <c r="I37" s="198"/>
      <c r="J37" s="197"/>
      <c r="K37" s="198"/>
      <c r="L37" s="189">
        <f>SUM(F37:K37)</f>
        <v>0</v>
      </c>
      <c r="M37" s="190"/>
      <c r="N37" s="47"/>
      <c r="O37" s="47"/>
      <c r="P37" s="47"/>
      <c r="Q37" s="47"/>
      <c r="R37" s="152" t="s">
        <v>5</v>
      </c>
      <c r="S37" s="154"/>
      <c r="T37" s="157">
        <f>SUMIFS($AU$13:$AV$30,$C$13:$D$30,"訪問介護員",$E$13:$F$30,"B")+SUMIFS($AU$13:$AV$30,$C$13:$D$30,"サービス提供責任者",$E$13:$F$30,"B")</f>
        <v>0</v>
      </c>
      <c r="U37" s="158"/>
      <c r="V37" s="178">
        <f>SUMIFS($AW$13:$AX$30,$C$13:$D$30,"訪問介護員",$E$13:$F$30,"B")+SUMIFS($AW$13:$AX$30,$C$13:$D$30,"サービス提供責任者",$E$13:$F$30,"B")</f>
        <v>0</v>
      </c>
      <c r="W37" s="179"/>
      <c r="X37" s="47"/>
      <c r="Y37" s="211">
        <v>0</v>
      </c>
      <c r="Z37" s="212"/>
      <c r="AA37" s="209">
        <v>0</v>
      </c>
      <c r="AB37" s="210"/>
      <c r="AC37" s="47"/>
      <c r="AD37" s="47"/>
      <c r="AE37" s="211">
        <v>0</v>
      </c>
      <c r="AF37" s="212"/>
      <c r="AG37" s="47"/>
      <c r="AH37" s="47"/>
      <c r="AI37" s="152" t="s">
        <v>6</v>
      </c>
      <c r="AJ37" s="154"/>
      <c r="AK37" s="152" t="s">
        <v>74</v>
      </c>
      <c r="AL37" s="153"/>
      <c r="AM37" s="153"/>
      <c r="AN37" s="154"/>
      <c r="AO37" s="86"/>
      <c r="AP37" s="83"/>
      <c r="AQ37" s="156"/>
      <c r="AR37" s="156"/>
      <c r="AS37" s="156"/>
      <c r="AT37" s="156"/>
      <c r="AU37" s="83"/>
      <c r="AV37" s="83"/>
      <c r="AW37" s="83"/>
    </row>
    <row r="38" spans="3:49" ht="20.25" customHeight="1">
      <c r="C38" s="191" t="s">
        <v>28</v>
      </c>
      <c r="D38" s="192"/>
      <c r="E38" s="193"/>
      <c r="F38" s="188">
        <f>SUM(F36:G37)</f>
        <v>0</v>
      </c>
      <c r="G38" s="188"/>
      <c r="H38" s="188">
        <f>SUM(H36:I37)</f>
        <v>0</v>
      </c>
      <c r="I38" s="188"/>
      <c r="J38" s="188">
        <f>SUM(J36:K37)</f>
        <v>0</v>
      </c>
      <c r="K38" s="188"/>
      <c r="L38" s="188">
        <f>SUM(L36:M37)</f>
        <v>0</v>
      </c>
      <c r="M38" s="188"/>
      <c r="N38" s="47"/>
      <c r="O38" s="47"/>
      <c r="P38" s="47"/>
      <c r="Q38" s="47"/>
      <c r="R38" s="152" t="s">
        <v>6</v>
      </c>
      <c r="S38" s="154"/>
      <c r="T38" s="157">
        <f>SUMIFS($AU$13:$AV$30,$C$13:$D$30,"訪問介護員",$E$13:$F$30,"C")+SUMIFS($AU$13:$AV$30,$C$13:$D$30,"サービス提供責任者",$E$13:$F$30,"C")</f>
        <v>0</v>
      </c>
      <c r="U38" s="158"/>
      <c r="V38" s="178">
        <f>SUMIFS($AW$13:$AX$30,$C$13:$D$30,"訪問介護員",$E$13:$F$30,"C")+SUMIFS($AW$13:$AX$30,$C$13:$D$30,"サービス提供責任者",$E$13:$F$30,"C")</f>
        <v>0</v>
      </c>
      <c r="W38" s="179"/>
      <c r="X38" s="47"/>
      <c r="Y38" s="211">
        <v>0</v>
      </c>
      <c r="Z38" s="212"/>
      <c r="AA38" s="207">
        <v>0</v>
      </c>
      <c r="AB38" s="208"/>
      <c r="AC38" s="47"/>
      <c r="AD38" s="47"/>
      <c r="AE38" s="157" t="s">
        <v>37</v>
      </c>
      <c r="AF38" s="158"/>
      <c r="AG38" s="47"/>
      <c r="AH38" s="47"/>
      <c r="AI38" s="152" t="s">
        <v>7</v>
      </c>
      <c r="AJ38" s="154"/>
      <c r="AK38" s="152" t="s">
        <v>100</v>
      </c>
      <c r="AL38" s="153"/>
      <c r="AM38" s="153"/>
      <c r="AN38" s="154"/>
      <c r="AO38" s="87"/>
      <c r="AP38" s="83"/>
      <c r="AQ38" s="159"/>
      <c r="AR38" s="159"/>
      <c r="AS38" s="161"/>
      <c r="AT38" s="161"/>
      <c r="AU38" s="83"/>
      <c r="AV38" s="83"/>
      <c r="AW38" s="83"/>
    </row>
    <row r="39" spans="3:49" ht="20.25" customHeight="1">
      <c r="L39" s="82" t="s">
        <v>30</v>
      </c>
      <c r="M39" s="82"/>
      <c r="N39" s="199"/>
      <c r="O39" s="199"/>
      <c r="P39" s="47"/>
      <c r="Q39" s="47"/>
      <c r="R39" s="152" t="s">
        <v>7</v>
      </c>
      <c r="S39" s="154"/>
      <c r="T39" s="157">
        <f>SUMIFS($AU$13:$AV$30,$C$13:$D$30,"訪問介護員",$E$13:$F$30,"D")+SUMIFS($AU$13:$AV$30,$C$13:$D$30,"サービス提供責任者",$E$13:$F$30,"D")</f>
        <v>0</v>
      </c>
      <c r="U39" s="158"/>
      <c r="V39" s="178">
        <f>SUMIFS($AW$13:$AX$30,$C$13:$D$30,"訪問介護員",$E$13:$F$30,"D")+SUMIFS($AW$13:$AX$30,$C$13:$D$30,"サービス提供責任者",$E$13:$F$30,"D")</f>
        <v>0</v>
      </c>
      <c r="W39" s="179"/>
      <c r="X39" s="47"/>
      <c r="Y39" s="211">
        <v>0</v>
      </c>
      <c r="Z39" s="212"/>
      <c r="AA39" s="207">
        <v>0</v>
      </c>
      <c r="AB39" s="208"/>
      <c r="AC39" s="47"/>
      <c r="AD39" s="47"/>
      <c r="AE39" s="157" t="s">
        <v>37</v>
      </c>
      <c r="AF39" s="158"/>
      <c r="AG39" s="47"/>
      <c r="AH39" s="47"/>
      <c r="AI39" s="47"/>
      <c r="AJ39" s="156"/>
      <c r="AK39" s="156"/>
      <c r="AL39" s="159"/>
      <c r="AM39" s="159"/>
      <c r="AN39" s="161"/>
      <c r="AO39" s="161"/>
      <c r="AP39" s="83"/>
      <c r="AQ39" s="159"/>
      <c r="AR39" s="159"/>
      <c r="AS39" s="161"/>
      <c r="AT39" s="161"/>
      <c r="AU39" s="83"/>
      <c r="AV39" s="83"/>
      <c r="AW39" s="83"/>
    </row>
    <row r="40" spans="3:49" ht="20.25" customHeight="1">
      <c r="C40" s="47"/>
      <c r="D40" s="47"/>
      <c r="E40" s="47"/>
      <c r="F40" s="47"/>
      <c r="G40" s="47"/>
      <c r="H40" s="47"/>
      <c r="I40" s="47"/>
      <c r="J40" s="47"/>
      <c r="K40" s="47"/>
      <c r="L40" s="187">
        <f>L38/3</f>
        <v>0</v>
      </c>
      <c r="M40" s="187"/>
      <c r="N40" s="47"/>
      <c r="O40" s="47"/>
      <c r="P40" s="47"/>
      <c r="Q40" s="47"/>
      <c r="R40" s="152" t="s">
        <v>28</v>
      </c>
      <c r="S40" s="154"/>
      <c r="T40" s="157">
        <f>SUM(T36:U39)</f>
        <v>0</v>
      </c>
      <c r="U40" s="158"/>
      <c r="V40" s="178">
        <f>SUM(V36:W39)</f>
        <v>0</v>
      </c>
      <c r="W40" s="179"/>
      <c r="X40" s="47"/>
      <c r="Y40" s="157">
        <f>SUM(Y36:Z39)</f>
        <v>0</v>
      </c>
      <c r="Z40" s="158"/>
      <c r="AA40" s="203">
        <f>SUM(AA36:AB39)</f>
        <v>0</v>
      </c>
      <c r="AB40" s="204"/>
      <c r="AC40" s="47"/>
      <c r="AD40" s="47"/>
      <c r="AE40" s="157">
        <f>SUM(AE36:AF37)</f>
        <v>0</v>
      </c>
      <c r="AF40" s="158"/>
      <c r="AG40" s="47"/>
      <c r="AH40" s="47"/>
      <c r="AI40" s="47"/>
      <c r="AJ40" s="156"/>
      <c r="AK40" s="156"/>
      <c r="AL40" s="159"/>
      <c r="AM40" s="159"/>
      <c r="AN40" s="160"/>
      <c r="AO40" s="160"/>
      <c r="AP40" s="83"/>
      <c r="AQ40" s="159"/>
      <c r="AR40" s="159"/>
      <c r="AS40" s="161"/>
      <c r="AT40" s="161"/>
      <c r="AU40" s="83"/>
      <c r="AV40" s="83"/>
      <c r="AW40" s="83"/>
    </row>
    <row r="41" spans="3:49" ht="20.25" customHeight="1">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c r="C42" s="47"/>
      <c r="D42" s="47"/>
      <c r="E42" s="47"/>
      <c r="F42" s="47"/>
      <c r="G42" s="47"/>
      <c r="H42" s="47"/>
      <c r="I42" s="47"/>
      <c r="J42" s="47"/>
      <c r="K42" s="47"/>
      <c r="L42" s="47"/>
      <c r="M42" s="47"/>
      <c r="N42" s="47"/>
      <c r="O42" s="47"/>
      <c r="P42" s="47"/>
      <c r="Q42" s="47"/>
      <c r="R42" s="53" t="s">
        <v>66</v>
      </c>
      <c r="S42" s="47"/>
      <c r="T42" s="47"/>
      <c r="U42" s="47"/>
      <c r="V42" s="47"/>
      <c r="W42" s="47"/>
      <c r="X42" s="88" t="s">
        <v>126</v>
      </c>
      <c r="Y42" s="184" t="s">
        <v>127</v>
      </c>
      <c r="Z42" s="185"/>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151" t="s">
        <v>62</v>
      </c>
      <c r="AC44" s="151"/>
      <c r="AD44" s="151"/>
      <c r="AE44" s="151"/>
      <c r="AF44" s="47"/>
      <c r="AG44" s="47"/>
      <c r="AH44" s="47"/>
      <c r="AI44" s="47"/>
      <c r="AJ44" s="83"/>
      <c r="AK44" s="83"/>
      <c r="AL44" s="83"/>
      <c r="AM44" s="83"/>
      <c r="AN44" s="83"/>
      <c r="AO44" s="83"/>
      <c r="AP44" s="83"/>
      <c r="AQ44" s="83"/>
      <c r="AR44" s="83"/>
      <c r="AS44" s="84"/>
      <c r="AT44" s="83"/>
      <c r="AU44" s="83"/>
      <c r="AV44" s="83"/>
      <c r="AW44" s="83"/>
    </row>
    <row r="45" spans="3:49" ht="20.25" customHeight="1">
      <c r="C45" s="173">
        <f>L40</f>
        <v>0</v>
      </c>
      <c r="D45" s="174"/>
      <c r="E45" s="82" t="s">
        <v>31</v>
      </c>
      <c r="F45" s="182">
        <v>40</v>
      </c>
      <c r="G45" s="183"/>
      <c r="H45" s="82" t="s">
        <v>32</v>
      </c>
      <c r="I45" s="180">
        <f>C45/F45</f>
        <v>0</v>
      </c>
      <c r="J45" s="181"/>
      <c r="K45" s="82" t="s">
        <v>33</v>
      </c>
      <c r="L45" s="175">
        <f>IF(C45&lt;40,1,ROUNDUP(I45,1))</f>
        <v>1</v>
      </c>
      <c r="M45" s="176"/>
      <c r="N45" s="177"/>
      <c r="O45" s="47"/>
      <c r="P45" s="47"/>
      <c r="Q45" s="47"/>
      <c r="R45" s="142">
        <f>IF($Y$42="週",AA40,Y40)</f>
        <v>0</v>
      </c>
      <c r="S45" s="143"/>
      <c r="T45" s="143"/>
      <c r="U45" s="144"/>
      <c r="V45" s="82" t="s">
        <v>31</v>
      </c>
      <c r="W45" s="152">
        <f>IF($Y$42="週",$AV$5,$AZ$5)</f>
        <v>40</v>
      </c>
      <c r="X45" s="153"/>
      <c r="Y45" s="153"/>
      <c r="Z45" s="154"/>
      <c r="AA45" s="82" t="s">
        <v>32</v>
      </c>
      <c r="AB45" s="145">
        <f>ROUNDDOWN(R45/W45,1)</f>
        <v>0</v>
      </c>
      <c r="AC45" s="146"/>
      <c r="AD45" s="146"/>
      <c r="AE45" s="147"/>
      <c r="AF45" s="47"/>
      <c r="AG45" s="47"/>
      <c r="AH45" s="47"/>
      <c r="AI45" s="47"/>
      <c r="AJ45" s="155"/>
      <c r="AK45" s="155"/>
      <c r="AL45" s="155"/>
      <c r="AM45" s="155"/>
      <c r="AN45" s="86"/>
      <c r="AO45" s="156"/>
      <c r="AP45" s="156"/>
      <c r="AQ45" s="156"/>
      <c r="AR45" s="156"/>
      <c r="AS45" s="86"/>
      <c r="AT45" s="186"/>
      <c r="AU45" s="186"/>
      <c r="AV45" s="186"/>
      <c r="AW45" s="186"/>
    </row>
    <row r="46" spans="3:49" ht="20.25" customHeight="1">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151" t="s">
        <v>28</v>
      </c>
      <c r="AC49" s="151"/>
      <c r="AD49" s="151"/>
      <c r="AE49" s="151"/>
      <c r="AF49" s="47"/>
      <c r="AG49" s="47"/>
      <c r="AH49" s="47"/>
      <c r="AI49" s="47"/>
      <c r="AJ49" s="47"/>
      <c r="AK49" s="91"/>
      <c r="AL49" s="92"/>
      <c r="AM49" s="92"/>
      <c r="AN49" s="47"/>
      <c r="AO49" s="47"/>
      <c r="AP49" s="47"/>
      <c r="AQ49" s="47"/>
      <c r="AR49" s="47"/>
      <c r="AS49" s="47"/>
      <c r="AT49" s="47"/>
      <c r="AU49" s="47"/>
      <c r="AV49" s="47"/>
      <c r="AW49" s="47"/>
    </row>
    <row r="50" spans="3:58" ht="20.25" customHeight="1">
      <c r="C50" s="47" t="s">
        <v>39</v>
      </c>
      <c r="D50" s="47"/>
      <c r="E50" s="47"/>
      <c r="F50" s="47"/>
      <c r="G50" s="47"/>
      <c r="H50" s="47"/>
      <c r="I50" s="47"/>
      <c r="J50" s="47"/>
      <c r="K50" s="47"/>
      <c r="L50" s="47"/>
      <c r="M50" s="47"/>
      <c r="N50" s="47"/>
      <c r="O50" s="47"/>
      <c r="P50" s="47"/>
      <c r="Q50" s="47"/>
      <c r="R50" s="142">
        <f>AE40</f>
        <v>0</v>
      </c>
      <c r="S50" s="143"/>
      <c r="T50" s="143"/>
      <c r="U50" s="144"/>
      <c r="V50" s="82" t="s">
        <v>115</v>
      </c>
      <c r="W50" s="145">
        <f>AB45</f>
        <v>0</v>
      </c>
      <c r="X50" s="146"/>
      <c r="Y50" s="146"/>
      <c r="Z50" s="147"/>
      <c r="AA50" s="82" t="s">
        <v>32</v>
      </c>
      <c r="AB50" s="148">
        <f>ROUNDDOWN(R50+W50,1)</f>
        <v>0</v>
      </c>
      <c r="AC50" s="149"/>
      <c r="AD50" s="149"/>
      <c r="AE50" s="150"/>
      <c r="AF50" s="47"/>
      <c r="AG50" s="47"/>
      <c r="AH50" s="47"/>
      <c r="AI50" s="47"/>
      <c r="AJ50" s="47"/>
      <c r="AK50" s="91"/>
      <c r="AL50" s="92"/>
      <c r="AM50" s="92"/>
      <c r="AN50" s="47"/>
      <c r="AO50" s="47"/>
      <c r="AP50" s="47"/>
      <c r="AQ50" s="47"/>
      <c r="AR50" s="47"/>
      <c r="AS50" s="47"/>
      <c r="AT50" s="47"/>
      <c r="AU50" s="47"/>
      <c r="AV50" s="47"/>
      <c r="AW50" s="47"/>
    </row>
    <row r="51" spans="3:58" ht="20.25" customHeight="1">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c r="C52" s="2"/>
      <c r="D52" s="2"/>
      <c r="T52" s="2"/>
      <c r="AJ52" s="6"/>
      <c r="AK52" s="7"/>
      <c r="AL52" s="7"/>
      <c r="BE52" s="7"/>
    </row>
    <row r="53" spans="3:58" ht="20.25" customHeight="1">
      <c r="C53" s="2"/>
      <c r="D53" s="2"/>
      <c r="U53" s="2"/>
      <c r="AK53" s="6"/>
      <c r="AL53" s="7"/>
      <c r="AM53" s="7"/>
      <c r="BF53" s="7"/>
    </row>
    <row r="54" spans="3:58" ht="20.25" customHeight="1">
      <c r="D54" s="2"/>
      <c r="U54" s="2"/>
      <c r="AK54" s="6"/>
      <c r="AL54" s="7"/>
      <c r="AM54" s="7"/>
      <c r="BF54" s="7"/>
    </row>
    <row r="55" spans="3:58" ht="20.25" customHeight="1">
      <c r="C55" s="2"/>
      <c r="D55" s="2"/>
      <c r="U55" s="2"/>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C45:D45">
    <cfRule type="expression" dxfId="16" priority="5">
      <formula>INDIRECT(ADDRESS(ROW(),COLUMN()))=TRUNC(INDIRECT(ADDRESS(ROW(),COLUMN())))</formula>
    </cfRule>
  </conditionalFormatting>
  <conditionalFormatting sqref="F36:M38">
    <cfRule type="expression" dxfId="15" priority="7">
      <formula>INDIRECT(ADDRESS(ROW(),COLUMN()))=TRUNC(INDIRECT(ADDRESS(ROW(),COLUMN())))</formula>
    </cfRule>
  </conditionalFormatting>
  <conditionalFormatting sqref="L40:M40">
    <cfRule type="expression" dxfId="14" priority="6">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zoomScale="75" zoomScaleNormal="75"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168</v>
      </c>
      <c r="D1" s="30"/>
      <c r="G1" s="31" t="s">
        <v>16</v>
      </c>
      <c r="J1" s="30"/>
      <c r="K1" s="30"/>
      <c r="L1" s="30"/>
      <c r="M1" s="30"/>
      <c r="AK1" s="4" t="s">
        <v>19</v>
      </c>
      <c r="AL1" s="4" t="s">
        <v>17</v>
      </c>
      <c r="AM1" s="200" t="s">
        <v>163</v>
      </c>
      <c r="AN1" s="200"/>
      <c r="AO1" s="200"/>
      <c r="AP1" s="200"/>
      <c r="AQ1" s="200"/>
      <c r="AR1" s="200"/>
      <c r="AS1" s="200"/>
      <c r="AT1" s="200"/>
      <c r="AU1" s="200"/>
      <c r="AV1" s="200"/>
      <c r="AW1" s="200"/>
      <c r="AX1" s="200"/>
      <c r="AY1" s="200"/>
      <c r="AZ1" s="200"/>
      <c r="BA1" s="200"/>
      <c r="BB1" s="32" t="s">
        <v>0</v>
      </c>
    </row>
    <row r="2" spans="2:57" s="3" customFormat="1" ht="20.25" customHeight="1">
      <c r="D2" s="31"/>
      <c r="H2" s="31"/>
      <c r="I2" s="4"/>
      <c r="J2" s="4"/>
      <c r="K2" s="4"/>
      <c r="L2" s="4"/>
      <c r="M2" s="4"/>
      <c r="T2" s="4" t="s">
        <v>20</v>
      </c>
      <c r="U2" s="202">
        <v>6</v>
      </c>
      <c r="V2" s="202"/>
      <c r="W2" s="4" t="s">
        <v>17</v>
      </c>
      <c r="X2" s="201">
        <f>IF(U2=0,"",YEAR(DATE(2018+U2,1,1)))</f>
        <v>2024</v>
      </c>
      <c r="Y2" s="201"/>
      <c r="Z2" s="3" t="s">
        <v>21</v>
      </c>
      <c r="AA2" s="3" t="s">
        <v>22</v>
      </c>
      <c r="AB2" s="202">
        <v>4</v>
      </c>
      <c r="AC2" s="202"/>
      <c r="AD2" s="3" t="s">
        <v>23</v>
      </c>
      <c r="AJ2" s="32"/>
      <c r="AK2" s="4" t="s">
        <v>18</v>
      </c>
      <c r="AL2" s="4" t="s">
        <v>17</v>
      </c>
      <c r="AM2" s="202"/>
      <c r="AN2" s="202"/>
      <c r="AO2" s="202"/>
      <c r="AP2" s="202"/>
      <c r="AQ2" s="202"/>
      <c r="AR2" s="202"/>
      <c r="AS2" s="202"/>
      <c r="AT2" s="202"/>
      <c r="AU2" s="202"/>
      <c r="AV2" s="202"/>
      <c r="AW2" s="202"/>
      <c r="AX2" s="202"/>
      <c r="AY2" s="202"/>
      <c r="AZ2" s="202"/>
      <c r="BA2" s="202"/>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41" t="s">
        <v>145</v>
      </c>
      <c r="BA3" s="141"/>
      <c r="BB3" s="141"/>
      <c r="BC3" s="141"/>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141" t="s">
        <v>137</v>
      </c>
      <c r="BA4" s="141"/>
      <c r="BB4" s="141"/>
      <c r="BC4" s="141"/>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15">
        <v>40</v>
      </c>
      <c r="AW5" s="216"/>
      <c r="AX5" s="47" t="s">
        <v>24</v>
      </c>
      <c r="AY5" s="8"/>
      <c r="AZ5" s="215">
        <v>160</v>
      </c>
      <c r="BA5" s="216"/>
      <c r="BB5" s="47" t="s">
        <v>120</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19">
        <f>DAY(EOMONTH(DATE(X2,AB2,1),0))</f>
        <v>30</v>
      </c>
      <c r="BA6" s="220"/>
      <c r="BB6" s="47" t="s">
        <v>26</v>
      </c>
      <c r="BE6" s="4"/>
    </row>
    <row r="7" spans="2:57" ht="20.25" customHeight="1" thickBot="1">
      <c r="C7" s="2"/>
      <c r="D7" s="2"/>
      <c r="S7" s="2"/>
      <c r="AJ7" s="2"/>
      <c r="BC7" s="5"/>
      <c r="BD7" s="5"/>
      <c r="BE7" s="5"/>
    </row>
    <row r="8" spans="2:57" ht="20.25" customHeight="1" thickBot="1">
      <c r="B8" s="227" t="s">
        <v>27</v>
      </c>
      <c r="C8" s="231" t="s">
        <v>85</v>
      </c>
      <c r="D8" s="239"/>
      <c r="E8" s="230" t="s">
        <v>86</v>
      </c>
      <c r="F8" s="239"/>
      <c r="G8" s="230" t="s">
        <v>87</v>
      </c>
      <c r="H8" s="231"/>
      <c r="I8" s="231"/>
      <c r="J8" s="231"/>
      <c r="K8" s="239"/>
      <c r="L8" s="230" t="s">
        <v>88</v>
      </c>
      <c r="M8" s="231"/>
      <c r="N8" s="231"/>
      <c r="O8" s="232"/>
      <c r="P8" s="217" t="s">
        <v>153</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65" t="str">
        <f>IF(AZ3="４週","(9)1～4週目の勤務時間数合計","(9)1か月の勤務時間数合計")</f>
        <v>(9)1～4週目の勤務時間数合計</v>
      </c>
      <c r="AV8" s="166"/>
      <c r="AW8" s="165" t="s">
        <v>89</v>
      </c>
      <c r="AX8" s="166"/>
      <c r="AY8" s="213" t="s">
        <v>151</v>
      </c>
      <c r="AZ8" s="213"/>
      <c r="BA8" s="213"/>
      <c r="BB8" s="213"/>
      <c r="BC8" s="213"/>
      <c r="BD8" s="213"/>
    </row>
    <row r="9" spans="2:57" ht="20.25" customHeight="1" thickBot="1">
      <c r="B9" s="228"/>
      <c r="C9" s="234"/>
      <c r="D9" s="240"/>
      <c r="E9" s="233"/>
      <c r="F9" s="240"/>
      <c r="G9" s="233"/>
      <c r="H9" s="234"/>
      <c r="I9" s="234"/>
      <c r="J9" s="234"/>
      <c r="K9" s="240"/>
      <c r="L9" s="233"/>
      <c r="M9" s="234"/>
      <c r="N9" s="234"/>
      <c r="O9" s="235"/>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3"/>
      <c r="AZ9" s="213"/>
      <c r="BA9" s="213"/>
      <c r="BB9" s="213"/>
      <c r="BC9" s="213"/>
      <c r="BD9" s="213"/>
    </row>
    <row r="10" spans="2:57" ht="20.25" customHeight="1" thickBot="1">
      <c r="B10" s="228"/>
      <c r="C10" s="234"/>
      <c r="D10" s="240"/>
      <c r="E10" s="233"/>
      <c r="F10" s="240"/>
      <c r="G10" s="233"/>
      <c r="H10" s="234"/>
      <c r="I10" s="234"/>
      <c r="J10" s="234"/>
      <c r="K10" s="240"/>
      <c r="L10" s="233"/>
      <c r="M10" s="234"/>
      <c r="N10" s="234"/>
      <c r="O10" s="235"/>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167"/>
      <c r="AV10" s="168"/>
      <c r="AW10" s="167"/>
      <c r="AX10" s="168"/>
      <c r="AY10" s="213"/>
      <c r="AZ10" s="213"/>
      <c r="BA10" s="213"/>
      <c r="BB10" s="213"/>
      <c r="BC10" s="213"/>
      <c r="BD10" s="213"/>
    </row>
    <row r="11" spans="2:57" ht="20.25" hidden="1" customHeight="1" thickBot="1">
      <c r="B11" s="228"/>
      <c r="C11" s="234"/>
      <c r="D11" s="240"/>
      <c r="E11" s="233"/>
      <c r="F11" s="240"/>
      <c r="G11" s="233"/>
      <c r="H11" s="234"/>
      <c r="I11" s="234"/>
      <c r="J11" s="234"/>
      <c r="K11" s="240"/>
      <c r="L11" s="233"/>
      <c r="M11" s="234"/>
      <c r="N11" s="234"/>
      <c r="O11" s="235"/>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169"/>
      <c r="AV11" s="170"/>
      <c r="AW11" s="169"/>
      <c r="AX11" s="170"/>
      <c r="AY11" s="214"/>
      <c r="AZ11" s="214"/>
      <c r="BA11" s="214"/>
      <c r="BB11" s="214"/>
      <c r="BC11" s="214"/>
      <c r="BD11" s="214"/>
    </row>
    <row r="12" spans="2:57" ht="20.25" customHeight="1" thickBot="1">
      <c r="B12" s="229"/>
      <c r="C12" s="237"/>
      <c r="D12" s="241"/>
      <c r="E12" s="236"/>
      <c r="F12" s="241"/>
      <c r="G12" s="236"/>
      <c r="H12" s="237"/>
      <c r="I12" s="237"/>
      <c r="J12" s="237"/>
      <c r="K12" s="241"/>
      <c r="L12" s="236"/>
      <c r="M12" s="237"/>
      <c r="N12" s="237"/>
      <c r="O12" s="238"/>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171"/>
      <c r="AV12" s="172"/>
      <c r="AW12" s="171"/>
      <c r="AX12" s="172"/>
      <c r="AY12" s="213"/>
      <c r="AZ12" s="213"/>
      <c r="BA12" s="213"/>
      <c r="BB12" s="213"/>
      <c r="BC12" s="213"/>
      <c r="BD12" s="213"/>
    </row>
    <row r="13" spans="2:57" ht="39.950000000000003" customHeight="1">
      <c r="B13" s="93">
        <v>1</v>
      </c>
      <c r="C13" s="250"/>
      <c r="D13" s="251"/>
      <c r="E13" s="252"/>
      <c r="F13" s="253"/>
      <c r="G13" s="254"/>
      <c r="H13" s="255"/>
      <c r="I13" s="255"/>
      <c r="J13" s="255"/>
      <c r="K13" s="256"/>
      <c r="L13" s="259"/>
      <c r="M13" s="260"/>
      <c r="N13" s="260"/>
      <c r="O13" s="261"/>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42">
        <f>IF($AZ$3="４週",SUM(P13:AQ13),IF($AZ$3="暦月",SUM(P13:AT13),""))</f>
        <v>0</v>
      </c>
      <c r="AV13" s="243"/>
      <c r="AW13" s="244">
        <f t="shared" ref="AW13:AW44" si="1">IF($AZ$3="４週",AU13/4,IF($AZ$3="暦月",AU13/($AZ$6/7),""))</f>
        <v>0</v>
      </c>
      <c r="AX13" s="245"/>
      <c r="AY13" s="286"/>
      <c r="AZ13" s="287"/>
      <c r="BA13" s="287"/>
      <c r="BB13" s="287"/>
      <c r="BC13" s="287"/>
      <c r="BD13" s="288"/>
    </row>
    <row r="14" spans="2:57" ht="39.950000000000003" customHeight="1">
      <c r="B14" s="66">
        <f t="shared" ref="B14:B29" si="2">B13+1</f>
        <v>2</v>
      </c>
      <c r="C14" s="257"/>
      <c r="D14" s="258"/>
      <c r="E14" s="265"/>
      <c r="F14" s="266"/>
      <c r="G14" s="267"/>
      <c r="H14" s="268"/>
      <c r="I14" s="268"/>
      <c r="J14" s="268"/>
      <c r="K14" s="269"/>
      <c r="L14" s="262"/>
      <c r="M14" s="263"/>
      <c r="N14" s="263"/>
      <c r="O14" s="264"/>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221">
        <f>IF($AZ$3="４週",SUM(P14:AQ14),IF($AZ$3="暦月",SUM(P14:AT14),""))</f>
        <v>0</v>
      </c>
      <c r="AV14" s="222"/>
      <c r="AW14" s="225">
        <f t="shared" si="1"/>
        <v>0</v>
      </c>
      <c r="AX14" s="226"/>
      <c r="AY14" s="280"/>
      <c r="AZ14" s="281"/>
      <c r="BA14" s="281"/>
      <c r="BB14" s="281"/>
      <c r="BC14" s="281"/>
      <c r="BD14" s="282"/>
    </row>
    <row r="15" spans="2:57" ht="39.950000000000003" customHeight="1">
      <c r="B15" s="66">
        <f t="shared" si="2"/>
        <v>3</v>
      </c>
      <c r="C15" s="257"/>
      <c r="D15" s="258"/>
      <c r="E15" s="265"/>
      <c r="F15" s="266"/>
      <c r="G15" s="267"/>
      <c r="H15" s="268"/>
      <c r="I15" s="268"/>
      <c r="J15" s="268"/>
      <c r="K15" s="269"/>
      <c r="L15" s="262"/>
      <c r="M15" s="263"/>
      <c r="N15" s="263"/>
      <c r="O15" s="264"/>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221">
        <f>IF($AZ$3="４週",SUM(P15:AQ15),IF($AZ$3="暦月",SUM(P15:AT15),""))</f>
        <v>0</v>
      </c>
      <c r="AV15" s="222"/>
      <c r="AW15" s="225">
        <f t="shared" si="1"/>
        <v>0</v>
      </c>
      <c r="AX15" s="226"/>
      <c r="AY15" s="280"/>
      <c r="AZ15" s="281"/>
      <c r="BA15" s="281"/>
      <c r="BB15" s="281"/>
      <c r="BC15" s="281"/>
      <c r="BD15" s="282"/>
    </row>
    <row r="16" spans="2:57" ht="39.950000000000003" customHeight="1">
      <c r="B16" s="66">
        <f t="shared" si="2"/>
        <v>4</v>
      </c>
      <c r="C16" s="257"/>
      <c r="D16" s="258"/>
      <c r="E16" s="265"/>
      <c r="F16" s="266"/>
      <c r="G16" s="267"/>
      <c r="H16" s="268"/>
      <c r="I16" s="268"/>
      <c r="J16" s="268"/>
      <c r="K16" s="269"/>
      <c r="L16" s="262"/>
      <c r="M16" s="263"/>
      <c r="N16" s="263"/>
      <c r="O16" s="264"/>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221">
        <f>IF($AZ$3="４週",SUM(P16:AQ16),IF($AZ$3="暦月",SUM(P16:AT16),""))</f>
        <v>0</v>
      </c>
      <c r="AV16" s="222"/>
      <c r="AW16" s="225">
        <f t="shared" si="1"/>
        <v>0</v>
      </c>
      <c r="AX16" s="226"/>
      <c r="AY16" s="280"/>
      <c r="AZ16" s="281"/>
      <c r="BA16" s="281"/>
      <c r="BB16" s="281"/>
      <c r="BC16" s="281"/>
      <c r="BD16" s="282"/>
    </row>
    <row r="17" spans="2:56" ht="39.950000000000003" customHeight="1">
      <c r="B17" s="66">
        <f t="shared" si="2"/>
        <v>5</v>
      </c>
      <c r="C17" s="257"/>
      <c r="D17" s="258"/>
      <c r="E17" s="265"/>
      <c r="F17" s="266"/>
      <c r="G17" s="267"/>
      <c r="H17" s="268"/>
      <c r="I17" s="268"/>
      <c r="J17" s="268"/>
      <c r="K17" s="269"/>
      <c r="L17" s="262"/>
      <c r="M17" s="263"/>
      <c r="N17" s="263"/>
      <c r="O17" s="264"/>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221">
        <f t="shared" ref="AU17:AU112" si="3">IF($AZ$3="４週",SUM(P17:AQ17),IF($AZ$3="暦月",SUM(P17:AT17),""))</f>
        <v>0</v>
      </c>
      <c r="AV17" s="222"/>
      <c r="AW17" s="225">
        <f t="shared" si="1"/>
        <v>0</v>
      </c>
      <c r="AX17" s="226"/>
      <c r="AY17" s="280"/>
      <c r="AZ17" s="281"/>
      <c r="BA17" s="281"/>
      <c r="BB17" s="281"/>
      <c r="BC17" s="281"/>
      <c r="BD17" s="282"/>
    </row>
    <row r="18" spans="2:56" ht="39.950000000000003" customHeight="1">
      <c r="B18" s="66">
        <f t="shared" si="2"/>
        <v>6</v>
      </c>
      <c r="C18" s="257"/>
      <c r="D18" s="258"/>
      <c r="E18" s="265"/>
      <c r="F18" s="266"/>
      <c r="G18" s="267"/>
      <c r="H18" s="268"/>
      <c r="I18" s="268"/>
      <c r="J18" s="268"/>
      <c r="K18" s="269"/>
      <c r="L18" s="262"/>
      <c r="M18" s="263"/>
      <c r="N18" s="263"/>
      <c r="O18" s="264"/>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221">
        <f t="shared" si="3"/>
        <v>0</v>
      </c>
      <c r="AV18" s="222"/>
      <c r="AW18" s="225">
        <f t="shared" si="1"/>
        <v>0</v>
      </c>
      <c r="AX18" s="226"/>
      <c r="AY18" s="280"/>
      <c r="AZ18" s="281"/>
      <c r="BA18" s="281"/>
      <c r="BB18" s="281"/>
      <c r="BC18" s="281"/>
      <c r="BD18" s="282"/>
    </row>
    <row r="19" spans="2:56" ht="39.950000000000003" customHeight="1">
      <c r="B19" s="66">
        <f t="shared" si="2"/>
        <v>7</v>
      </c>
      <c r="C19" s="257"/>
      <c r="D19" s="258"/>
      <c r="E19" s="265"/>
      <c r="F19" s="266"/>
      <c r="G19" s="267"/>
      <c r="H19" s="268"/>
      <c r="I19" s="268"/>
      <c r="J19" s="268"/>
      <c r="K19" s="269"/>
      <c r="L19" s="262"/>
      <c r="M19" s="263"/>
      <c r="N19" s="263"/>
      <c r="O19" s="264"/>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221">
        <f>IF($AZ$3="４週",SUM(P19:AQ19),IF($AZ$3="暦月",SUM(P19:AT19),""))</f>
        <v>0</v>
      </c>
      <c r="AV19" s="222"/>
      <c r="AW19" s="225">
        <f t="shared" si="1"/>
        <v>0</v>
      </c>
      <c r="AX19" s="226"/>
      <c r="AY19" s="280"/>
      <c r="AZ19" s="281"/>
      <c r="BA19" s="281"/>
      <c r="BB19" s="281"/>
      <c r="BC19" s="281"/>
      <c r="BD19" s="282"/>
    </row>
    <row r="20" spans="2:56" ht="39.950000000000003" customHeight="1">
      <c r="B20" s="66">
        <f t="shared" si="2"/>
        <v>8</v>
      </c>
      <c r="C20" s="257"/>
      <c r="D20" s="258"/>
      <c r="E20" s="265"/>
      <c r="F20" s="266"/>
      <c r="G20" s="267"/>
      <c r="H20" s="268"/>
      <c r="I20" s="268"/>
      <c r="J20" s="268"/>
      <c r="K20" s="269"/>
      <c r="L20" s="262"/>
      <c r="M20" s="263"/>
      <c r="N20" s="263"/>
      <c r="O20" s="264"/>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221">
        <f t="shared" si="3"/>
        <v>0</v>
      </c>
      <c r="AV20" s="222"/>
      <c r="AW20" s="225">
        <f t="shared" si="1"/>
        <v>0</v>
      </c>
      <c r="AX20" s="226"/>
      <c r="AY20" s="280"/>
      <c r="AZ20" s="281"/>
      <c r="BA20" s="281"/>
      <c r="BB20" s="281"/>
      <c r="BC20" s="281"/>
      <c r="BD20" s="282"/>
    </row>
    <row r="21" spans="2:56" ht="39.950000000000003" customHeight="1">
      <c r="B21" s="66">
        <f t="shared" si="2"/>
        <v>9</v>
      </c>
      <c r="C21" s="257"/>
      <c r="D21" s="258"/>
      <c r="E21" s="265"/>
      <c r="F21" s="266"/>
      <c r="G21" s="267"/>
      <c r="H21" s="268"/>
      <c r="I21" s="268"/>
      <c r="J21" s="268"/>
      <c r="K21" s="269"/>
      <c r="L21" s="262"/>
      <c r="M21" s="263"/>
      <c r="N21" s="263"/>
      <c r="O21" s="264"/>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221">
        <f t="shared" si="3"/>
        <v>0</v>
      </c>
      <c r="AV21" s="222"/>
      <c r="AW21" s="225">
        <f t="shared" si="1"/>
        <v>0</v>
      </c>
      <c r="AX21" s="226"/>
      <c r="AY21" s="280"/>
      <c r="AZ21" s="281"/>
      <c r="BA21" s="281"/>
      <c r="BB21" s="281"/>
      <c r="BC21" s="281"/>
      <c r="BD21" s="282"/>
    </row>
    <row r="22" spans="2:56" ht="39.950000000000003" customHeight="1">
      <c r="B22" s="66">
        <f t="shared" si="2"/>
        <v>10</v>
      </c>
      <c r="C22" s="257"/>
      <c r="D22" s="258"/>
      <c r="E22" s="265"/>
      <c r="F22" s="266"/>
      <c r="G22" s="267"/>
      <c r="H22" s="268"/>
      <c r="I22" s="268"/>
      <c r="J22" s="268"/>
      <c r="K22" s="269"/>
      <c r="L22" s="262"/>
      <c r="M22" s="263"/>
      <c r="N22" s="263"/>
      <c r="O22" s="264"/>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1">
        <f t="shared" si="3"/>
        <v>0</v>
      </c>
      <c r="AV22" s="222"/>
      <c r="AW22" s="225">
        <f t="shared" si="1"/>
        <v>0</v>
      </c>
      <c r="AX22" s="226"/>
      <c r="AY22" s="280"/>
      <c r="AZ22" s="281"/>
      <c r="BA22" s="281"/>
      <c r="BB22" s="281"/>
      <c r="BC22" s="281"/>
      <c r="BD22" s="282"/>
    </row>
    <row r="23" spans="2:56" ht="39.950000000000003" customHeight="1">
      <c r="B23" s="66">
        <f t="shared" si="2"/>
        <v>11</v>
      </c>
      <c r="C23" s="257"/>
      <c r="D23" s="258"/>
      <c r="E23" s="265"/>
      <c r="F23" s="266"/>
      <c r="G23" s="267"/>
      <c r="H23" s="268"/>
      <c r="I23" s="268"/>
      <c r="J23" s="268"/>
      <c r="K23" s="269"/>
      <c r="L23" s="262"/>
      <c r="M23" s="263"/>
      <c r="N23" s="263"/>
      <c r="O23" s="264"/>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1">
        <f t="shared" si="3"/>
        <v>0</v>
      </c>
      <c r="AV23" s="222"/>
      <c r="AW23" s="225">
        <f t="shared" si="1"/>
        <v>0</v>
      </c>
      <c r="AX23" s="226"/>
      <c r="AY23" s="280"/>
      <c r="AZ23" s="281"/>
      <c r="BA23" s="281"/>
      <c r="BB23" s="281"/>
      <c r="BC23" s="281"/>
      <c r="BD23" s="282"/>
    </row>
    <row r="24" spans="2:56" ht="39.950000000000003" customHeight="1">
      <c r="B24" s="66">
        <f t="shared" si="2"/>
        <v>12</v>
      </c>
      <c r="C24" s="257"/>
      <c r="D24" s="258"/>
      <c r="E24" s="265"/>
      <c r="F24" s="266"/>
      <c r="G24" s="267"/>
      <c r="H24" s="268"/>
      <c r="I24" s="268"/>
      <c r="J24" s="268"/>
      <c r="K24" s="269"/>
      <c r="L24" s="262"/>
      <c r="M24" s="263"/>
      <c r="N24" s="263"/>
      <c r="O24" s="264"/>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1">
        <f t="shared" si="3"/>
        <v>0</v>
      </c>
      <c r="AV24" s="222"/>
      <c r="AW24" s="225">
        <f t="shared" si="1"/>
        <v>0</v>
      </c>
      <c r="AX24" s="226"/>
      <c r="AY24" s="280"/>
      <c r="AZ24" s="281"/>
      <c r="BA24" s="281"/>
      <c r="BB24" s="281"/>
      <c r="BC24" s="281"/>
      <c r="BD24" s="282"/>
    </row>
    <row r="25" spans="2:56" ht="39.950000000000003" customHeight="1">
      <c r="B25" s="66">
        <f t="shared" si="2"/>
        <v>13</v>
      </c>
      <c r="C25" s="257"/>
      <c r="D25" s="258"/>
      <c r="E25" s="265"/>
      <c r="F25" s="266"/>
      <c r="G25" s="267"/>
      <c r="H25" s="268"/>
      <c r="I25" s="268"/>
      <c r="J25" s="268"/>
      <c r="K25" s="269"/>
      <c r="L25" s="262"/>
      <c r="M25" s="263"/>
      <c r="N25" s="263"/>
      <c r="O25" s="264"/>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1">
        <f t="shared" si="3"/>
        <v>0</v>
      </c>
      <c r="AV25" s="222"/>
      <c r="AW25" s="225">
        <f t="shared" si="1"/>
        <v>0</v>
      </c>
      <c r="AX25" s="226"/>
      <c r="AY25" s="280"/>
      <c r="AZ25" s="281"/>
      <c r="BA25" s="281"/>
      <c r="BB25" s="281"/>
      <c r="BC25" s="281"/>
      <c r="BD25" s="282"/>
    </row>
    <row r="26" spans="2:56" ht="39.950000000000003" customHeight="1">
      <c r="B26" s="66">
        <f t="shared" si="2"/>
        <v>14</v>
      </c>
      <c r="C26" s="257"/>
      <c r="D26" s="258"/>
      <c r="E26" s="265"/>
      <c r="F26" s="266"/>
      <c r="G26" s="267"/>
      <c r="H26" s="268"/>
      <c r="I26" s="268"/>
      <c r="J26" s="268"/>
      <c r="K26" s="269"/>
      <c r="L26" s="262"/>
      <c r="M26" s="263"/>
      <c r="N26" s="263"/>
      <c r="O26" s="26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1">
        <f t="shared" si="3"/>
        <v>0</v>
      </c>
      <c r="AV26" s="222"/>
      <c r="AW26" s="225">
        <f t="shared" si="1"/>
        <v>0</v>
      </c>
      <c r="AX26" s="226"/>
      <c r="AY26" s="280"/>
      <c r="AZ26" s="281"/>
      <c r="BA26" s="281"/>
      <c r="BB26" s="281"/>
      <c r="BC26" s="281"/>
      <c r="BD26" s="282"/>
    </row>
    <row r="27" spans="2:56" ht="39.950000000000003" customHeight="1">
      <c r="B27" s="66">
        <f t="shared" si="2"/>
        <v>15</v>
      </c>
      <c r="C27" s="257"/>
      <c r="D27" s="258"/>
      <c r="E27" s="265"/>
      <c r="F27" s="266"/>
      <c r="G27" s="267"/>
      <c r="H27" s="268"/>
      <c r="I27" s="268"/>
      <c r="J27" s="268"/>
      <c r="K27" s="269"/>
      <c r="L27" s="262"/>
      <c r="M27" s="263"/>
      <c r="N27" s="263"/>
      <c r="O27" s="264"/>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1">
        <f t="shared" si="3"/>
        <v>0</v>
      </c>
      <c r="AV27" s="222"/>
      <c r="AW27" s="225">
        <f t="shared" si="1"/>
        <v>0</v>
      </c>
      <c r="AX27" s="226"/>
      <c r="AY27" s="280"/>
      <c r="AZ27" s="281"/>
      <c r="BA27" s="281"/>
      <c r="BB27" s="281"/>
      <c r="BC27" s="281"/>
      <c r="BD27" s="282"/>
    </row>
    <row r="28" spans="2:56" ht="39.950000000000003" customHeight="1">
      <c r="B28" s="66">
        <f t="shared" si="2"/>
        <v>16</v>
      </c>
      <c r="C28" s="257"/>
      <c r="D28" s="258"/>
      <c r="E28" s="265"/>
      <c r="F28" s="266"/>
      <c r="G28" s="267"/>
      <c r="H28" s="268"/>
      <c r="I28" s="268"/>
      <c r="J28" s="268"/>
      <c r="K28" s="269"/>
      <c r="L28" s="262"/>
      <c r="M28" s="263"/>
      <c r="N28" s="263"/>
      <c r="O28" s="264"/>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1">
        <f t="shared" si="3"/>
        <v>0</v>
      </c>
      <c r="AV28" s="222"/>
      <c r="AW28" s="225">
        <f t="shared" si="1"/>
        <v>0</v>
      </c>
      <c r="AX28" s="226"/>
      <c r="AY28" s="280"/>
      <c r="AZ28" s="281"/>
      <c r="BA28" s="281"/>
      <c r="BB28" s="281"/>
      <c r="BC28" s="281"/>
      <c r="BD28" s="282"/>
    </row>
    <row r="29" spans="2:56" ht="39.950000000000003" customHeight="1">
      <c r="B29" s="66">
        <f t="shared" si="2"/>
        <v>17</v>
      </c>
      <c r="C29" s="257"/>
      <c r="D29" s="258"/>
      <c r="E29" s="265"/>
      <c r="F29" s="266"/>
      <c r="G29" s="267"/>
      <c r="H29" s="268"/>
      <c r="I29" s="268"/>
      <c r="J29" s="268"/>
      <c r="K29" s="269"/>
      <c r="L29" s="262"/>
      <c r="M29" s="263"/>
      <c r="N29" s="263"/>
      <c r="O29" s="264"/>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1">
        <f t="shared" si="3"/>
        <v>0</v>
      </c>
      <c r="AV29" s="222"/>
      <c r="AW29" s="225">
        <f t="shared" si="1"/>
        <v>0</v>
      </c>
      <c r="AX29" s="226"/>
      <c r="AY29" s="280"/>
      <c r="AZ29" s="281"/>
      <c r="BA29" s="281"/>
      <c r="BB29" s="281"/>
      <c r="BC29" s="281"/>
      <c r="BD29" s="282"/>
    </row>
    <row r="30" spans="2:56" ht="39.950000000000003" customHeight="1">
      <c r="B30" s="66">
        <f t="shared" ref="B30:B93" si="4">B29+1</f>
        <v>18</v>
      </c>
      <c r="C30" s="257"/>
      <c r="D30" s="258"/>
      <c r="E30" s="265"/>
      <c r="F30" s="266"/>
      <c r="G30" s="267"/>
      <c r="H30" s="268"/>
      <c r="I30" s="268"/>
      <c r="J30" s="268"/>
      <c r="K30" s="269"/>
      <c r="L30" s="262"/>
      <c r="M30" s="263"/>
      <c r="N30" s="263"/>
      <c r="O30" s="264"/>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221">
        <f t="shared" ref="AU30" si="5">IF($AZ$3="４週",SUM(P30:AQ30),IF($AZ$3="暦月",SUM(P30:AT30),""))</f>
        <v>0</v>
      </c>
      <c r="AV30" s="222"/>
      <c r="AW30" s="225">
        <f t="shared" si="1"/>
        <v>0</v>
      </c>
      <c r="AX30" s="226"/>
      <c r="AY30" s="280"/>
      <c r="AZ30" s="281"/>
      <c r="BA30" s="281"/>
      <c r="BB30" s="281"/>
      <c r="BC30" s="281"/>
      <c r="BD30" s="282"/>
    </row>
    <row r="31" spans="2:56" ht="39.950000000000003" customHeight="1">
      <c r="B31" s="66">
        <f t="shared" si="4"/>
        <v>19</v>
      </c>
      <c r="C31" s="257"/>
      <c r="D31" s="258"/>
      <c r="E31" s="265"/>
      <c r="F31" s="266"/>
      <c r="G31" s="267"/>
      <c r="H31" s="268"/>
      <c r="I31" s="268"/>
      <c r="J31" s="268"/>
      <c r="K31" s="269"/>
      <c r="L31" s="262"/>
      <c r="M31" s="263"/>
      <c r="N31" s="263"/>
      <c r="O31" s="264"/>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221">
        <f t="shared" ref="AU31:AU94" si="6">IF($AZ$3="４週",SUM(P31:AQ31),IF($AZ$3="暦月",SUM(P31:AT31),""))</f>
        <v>0</v>
      </c>
      <c r="AV31" s="222"/>
      <c r="AW31" s="225">
        <f t="shared" si="1"/>
        <v>0</v>
      </c>
      <c r="AX31" s="226"/>
      <c r="AY31" s="280"/>
      <c r="AZ31" s="281"/>
      <c r="BA31" s="281"/>
      <c r="BB31" s="281"/>
      <c r="BC31" s="281"/>
      <c r="BD31" s="282"/>
    </row>
    <row r="32" spans="2:56" ht="39.950000000000003" customHeight="1">
      <c r="B32" s="66">
        <f t="shared" si="4"/>
        <v>20</v>
      </c>
      <c r="C32" s="257"/>
      <c r="D32" s="258"/>
      <c r="E32" s="265"/>
      <c r="F32" s="266"/>
      <c r="G32" s="267"/>
      <c r="H32" s="268"/>
      <c r="I32" s="268"/>
      <c r="J32" s="268"/>
      <c r="K32" s="269"/>
      <c r="L32" s="262"/>
      <c r="M32" s="263"/>
      <c r="N32" s="263"/>
      <c r="O32" s="264"/>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221">
        <f t="shared" si="6"/>
        <v>0</v>
      </c>
      <c r="AV32" s="222"/>
      <c r="AW32" s="225">
        <f t="shared" si="1"/>
        <v>0</v>
      </c>
      <c r="AX32" s="226"/>
      <c r="AY32" s="280"/>
      <c r="AZ32" s="281"/>
      <c r="BA32" s="281"/>
      <c r="BB32" s="281"/>
      <c r="BC32" s="281"/>
      <c r="BD32" s="282"/>
    </row>
    <row r="33" spans="2:56" ht="39.950000000000003" customHeight="1">
      <c r="B33" s="66">
        <f t="shared" si="4"/>
        <v>21</v>
      </c>
      <c r="C33" s="257"/>
      <c r="D33" s="258"/>
      <c r="E33" s="265"/>
      <c r="F33" s="266"/>
      <c r="G33" s="267"/>
      <c r="H33" s="268"/>
      <c r="I33" s="268"/>
      <c r="J33" s="268"/>
      <c r="K33" s="269"/>
      <c r="L33" s="262"/>
      <c r="M33" s="263"/>
      <c r="N33" s="263"/>
      <c r="O33" s="264"/>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221">
        <f t="shared" si="6"/>
        <v>0</v>
      </c>
      <c r="AV33" s="222"/>
      <c r="AW33" s="225">
        <f t="shared" si="1"/>
        <v>0</v>
      </c>
      <c r="AX33" s="226"/>
      <c r="AY33" s="280"/>
      <c r="AZ33" s="281"/>
      <c r="BA33" s="281"/>
      <c r="BB33" s="281"/>
      <c r="BC33" s="281"/>
      <c r="BD33" s="282"/>
    </row>
    <row r="34" spans="2:56" ht="39.950000000000003" customHeight="1">
      <c r="B34" s="66">
        <f t="shared" si="4"/>
        <v>22</v>
      </c>
      <c r="C34" s="257"/>
      <c r="D34" s="258"/>
      <c r="E34" s="265"/>
      <c r="F34" s="266"/>
      <c r="G34" s="267"/>
      <c r="H34" s="268"/>
      <c r="I34" s="268"/>
      <c r="J34" s="268"/>
      <c r="K34" s="269"/>
      <c r="L34" s="262"/>
      <c r="M34" s="263"/>
      <c r="N34" s="263"/>
      <c r="O34" s="264"/>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221">
        <f t="shared" si="6"/>
        <v>0</v>
      </c>
      <c r="AV34" s="222"/>
      <c r="AW34" s="225">
        <f t="shared" si="1"/>
        <v>0</v>
      </c>
      <c r="AX34" s="226"/>
      <c r="AY34" s="280"/>
      <c r="AZ34" s="281"/>
      <c r="BA34" s="281"/>
      <c r="BB34" s="281"/>
      <c r="BC34" s="281"/>
      <c r="BD34" s="282"/>
    </row>
    <row r="35" spans="2:56" ht="39.950000000000003" customHeight="1">
      <c r="B35" s="66">
        <f t="shared" si="4"/>
        <v>23</v>
      </c>
      <c r="C35" s="257"/>
      <c r="D35" s="258"/>
      <c r="E35" s="265"/>
      <c r="F35" s="266"/>
      <c r="G35" s="267"/>
      <c r="H35" s="268"/>
      <c r="I35" s="268"/>
      <c r="J35" s="268"/>
      <c r="K35" s="269"/>
      <c r="L35" s="262"/>
      <c r="M35" s="263"/>
      <c r="N35" s="263"/>
      <c r="O35" s="264"/>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221">
        <f t="shared" si="6"/>
        <v>0</v>
      </c>
      <c r="AV35" s="222"/>
      <c r="AW35" s="225">
        <f t="shared" si="1"/>
        <v>0</v>
      </c>
      <c r="AX35" s="226"/>
      <c r="AY35" s="280"/>
      <c r="AZ35" s="281"/>
      <c r="BA35" s="281"/>
      <c r="BB35" s="281"/>
      <c r="BC35" s="281"/>
      <c r="BD35" s="282"/>
    </row>
    <row r="36" spans="2:56" ht="39.950000000000003" customHeight="1">
      <c r="B36" s="66">
        <f t="shared" si="4"/>
        <v>24</v>
      </c>
      <c r="C36" s="257"/>
      <c r="D36" s="258"/>
      <c r="E36" s="265"/>
      <c r="F36" s="266"/>
      <c r="G36" s="267"/>
      <c r="H36" s="268"/>
      <c r="I36" s="268"/>
      <c r="J36" s="268"/>
      <c r="K36" s="269"/>
      <c r="L36" s="262"/>
      <c r="M36" s="263"/>
      <c r="N36" s="263"/>
      <c r="O36" s="264"/>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221">
        <f t="shared" si="6"/>
        <v>0</v>
      </c>
      <c r="AV36" s="222"/>
      <c r="AW36" s="225">
        <f t="shared" si="1"/>
        <v>0</v>
      </c>
      <c r="AX36" s="226"/>
      <c r="AY36" s="280"/>
      <c r="AZ36" s="281"/>
      <c r="BA36" s="281"/>
      <c r="BB36" s="281"/>
      <c r="BC36" s="281"/>
      <c r="BD36" s="282"/>
    </row>
    <row r="37" spans="2:56" ht="39.950000000000003" customHeight="1">
      <c r="B37" s="66">
        <f t="shared" si="4"/>
        <v>25</v>
      </c>
      <c r="C37" s="257"/>
      <c r="D37" s="258"/>
      <c r="E37" s="265"/>
      <c r="F37" s="266"/>
      <c r="G37" s="267"/>
      <c r="H37" s="268"/>
      <c r="I37" s="268"/>
      <c r="J37" s="268"/>
      <c r="K37" s="269"/>
      <c r="L37" s="262"/>
      <c r="M37" s="263"/>
      <c r="N37" s="263"/>
      <c r="O37" s="264"/>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221">
        <f t="shared" si="6"/>
        <v>0</v>
      </c>
      <c r="AV37" s="222"/>
      <c r="AW37" s="225">
        <f t="shared" si="1"/>
        <v>0</v>
      </c>
      <c r="AX37" s="226"/>
      <c r="AY37" s="280"/>
      <c r="AZ37" s="281"/>
      <c r="BA37" s="281"/>
      <c r="BB37" s="281"/>
      <c r="BC37" s="281"/>
      <c r="BD37" s="282"/>
    </row>
    <row r="38" spans="2:56" ht="39.950000000000003" customHeight="1">
      <c r="B38" s="66">
        <f t="shared" si="4"/>
        <v>26</v>
      </c>
      <c r="C38" s="257"/>
      <c r="D38" s="258"/>
      <c r="E38" s="265"/>
      <c r="F38" s="266"/>
      <c r="G38" s="267"/>
      <c r="H38" s="268"/>
      <c r="I38" s="268"/>
      <c r="J38" s="268"/>
      <c r="K38" s="269"/>
      <c r="L38" s="262"/>
      <c r="M38" s="263"/>
      <c r="N38" s="263"/>
      <c r="O38" s="264"/>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221">
        <f t="shared" si="6"/>
        <v>0</v>
      </c>
      <c r="AV38" s="222"/>
      <c r="AW38" s="225">
        <f t="shared" si="1"/>
        <v>0</v>
      </c>
      <c r="AX38" s="226"/>
      <c r="AY38" s="280"/>
      <c r="AZ38" s="281"/>
      <c r="BA38" s="281"/>
      <c r="BB38" s="281"/>
      <c r="BC38" s="281"/>
      <c r="BD38" s="282"/>
    </row>
    <row r="39" spans="2:56" ht="39.950000000000003" customHeight="1">
      <c r="B39" s="66">
        <f t="shared" si="4"/>
        <v>27</v>
      </c>
      <c r="C39" s="257"/>
      <c r="D39" s="258"/>
      <c r="E39" s="265"/>
      <c r="F39" s="266"/>
      <c r="G39" s="267"/>
      <c r="H39" s="268"/>
      <c r="I39" s="268"/>
      <c r="J39" s="268"/>
      <c r="K39" s="269"/>
      <c r="L39" s="262"/>
      <c r="M39" s="263"/>
      <c r="N39" s="263"/>
      <c r="O39" s="264"/>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221">
        <f t="shared" si="6"/>
        <v>0</v>
      </c>
      <c r="AV39" s="222"/>
      <c r="AW39" s="225">
        <f t="shared" si="1"/>
        <v>0</v>
      </c>
      <c r="AX39" s="226"/>
      <c r="AY39" s="280"/>
      <c r="AZ39" s="281"/>
      <c r="BA39" s="281"/>
      <c r="BB39" s="281"/>
      <c r="BC39" s="281"/>
      <c r="BD39" s="282"/>
    </row>
    <row r="40" spans="2:56" ht="39.950000000000003" customHeight="1">
      <c r="B40" s="66">
        <f t="shared" si="4"/>
        <v>28</v>
      </c>
      <c r="C40" s="257"/>
      <c r="D40" s="258"/>
      <c r="E40" s="265"/>
      <c r="F40" s="266"/>
      <c r="G40" s="267"/>
      <c r="H40" s="268"/>
      <c r="I40" s="268"/>
      <c r="J40" s="268"/>
      <c r="K40" s="269"/>
      <c r="L40" s="262"/>
      <c r="M40" s="263"/>
      <c r="N40" s="263"/>
      <c r="O40" s="264"/>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221">
        <f t="shared" si="6"/>
        <v>0</v>
      </c>
      <c r="AV40" s="222"/>
      <c r="AW40" s="225">
        <f t="shared" si="1"/>
        <v>0</v>
      </c>
      <c r="AX40" s="226"/>
      <c r="AY40" s="280"/>
      <c r="AZ40" s="281"/>
      <c r="BA40" s="281"/>
      <c r="BB40" s="281"/>
      <c r="BC40" s="281"/>
      <c r="BD40" s="282"/>
    </row>
    <row r="41" spans="2:56" ht="39.950000000000003" customHeight="1">
      <c r="B41" s="66">
        <f t="shared" si="4"/>
        <v>29</v>
      </c>
      <c r="C41" s="257"/>
      <c r="D41" s="258"/>
      <c r="E41" s="265"/>
      <c r="F41" s="266"/>
      <c r="G41" s="267"/>
      <c r="H41" s="268"/>
      <c r="I41" s="268"/>
      <c r="J41" s="268"/>
      <c r="K41" s="269"/>
      <c r="L41" s="262"/>
      <c r="M41" s="263"/>
      <c r="N41" s="263"/>
      <c r="O41" s="264"/>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221">
        <f t="shared" si="6"/>
        <v>0</v>
      </c>
      <c r="AV41" s="222"/>
      <c r="AW41" s="225">
        <f t="shared" si="1"/>
        <v>0</v>
      </c>
      <c r="AX41" s="226"/>
      <c r="AY41" s="280"/>
      <c r="AZ41" s="281"/>
      <c r="BA41" s="281"/>
      <c r="BB41" s="281"/>
      <c r="BC41" s="281"/>
      <c r="BD41" s="282"/>
    </row>
    <row r="42" spans="2:56" ht="39.950000000000003" customHeight="1">
      <c r="B42" s="66">
        <f t="shared" si="4"/>
        <v>30</v>
      </c>
      <c r="C42" s="257"/>
      <c r="D42" s="258"/>
      <c r="E42" s="265"/>
      <c r="F42" s="266"/>
      <c r="G42" s="267"/>
      <c r="H42" s="268"/>
      <c r="I42" s="268"/>
      <c r="J42" s="268"/>
      <c r="K42" s="269"/>
      <c r="L42" s="262"/>
      <c r="M42" s="263"/>
      <c r="N42" s="263"/>
      <c r="O42" s="264"/>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221">
        <f t="shared" si="6"/>
        <v>0</v>
      </c>
      <c r="AV42" s="222"/>
      <c r="AW42" s="225">
        <f t="shared" si="1"/>
        <v>0</v>
      </c>
      <c r="AX42" s="226"/>
      <c r="AY42" s="280"/>
      <c r="AZ42" s="281"/>
      <c r="BA42" s="281"/>
      <c r="BB42" s="281"/>
      <c r="BC42" s="281"/>
      <c r="BD42" s="282"/>
    </row>
    <row r="43" spans="2:56" ht="39.950000000000003" customHeight="1">
      <c r="B43" s="66">
        <f t="shared" si="4"/>
        <v>31</v>
      </c>
      <c r="C43" s="257"/>
      <c r="D43" s="258"/>
      <c r="E43" s="265"/>
      <c r="F43" s="266"/>
      <c r="G43" s="267"/>
      <c r="H43" s="268"/>
      <c r="I43" s="268"/>
      <c r="J43" s="268"/>
      <c r="K43" s="269"/>
      <c r="L43" s="262"/>
      <c r="M43" s="263"/>
      <c r="N43" s="263"/>
      <c r="O43" s="264"/>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221">
        <f t="shared" si="6"/>
        <v>0</v>
      </c>
      <c r="AV43" s="222"/>
      <c r="AW43" s="225">
        <f t="shared" si="1"/>
        <v>0</v>
      </c>
      <c r="AX43" s="226"/>
      <c r="AY43" s="280"/>
      <c r="AZ43" s="281"/>
      <c r="BA43" s="281"/>
      <c r="BB43" s="281"/>
      <c r="BC43" s="281"/>
      <c r="BD43" s="282"/>
    </row>
    <row r="44" spans="2:56" ht="39.950000000000003" customHeight="1">
      <c r="B44" s="66">
        <f t="shared" si="4"/>
        <v>32</v>
      </c>
      <c r="C44" s="257"/>
      <c r="D44" s="258"/>
      <c r="E44" s="265"/>
      <c r="F44" s="266"/>
      <c r="G44" s="267"/>
      <c r="H44" s="268"/>
      <c r="I44" s="268"/>
      <c r="J44" s="268"/>
      <c r="K44" s="269"/>
      <c r="L44" s="262"/>
      <c r="M44" s="263"/>
      <c r="N44" s="263"/>
      <c r="O44" s="264"/>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221">
        <f t="shared" si="6"/>
        <v>0</v>
      </c>
      <c r="AV44" s="222"/>
      <c r="AW44" s="225">
        <f t="shared" si="1"/>
        <v>0</v>
      </c>
      <c r="AX44" s="226"/>
      <c r="AY44" s="280"/>
      <c r="AZ44" s="281"/>
      <c r="BA44" s="281"/>
      <c r="BB44" s="281"/>
      <c r="BC44" s="281"/>
      <c r="BD44" s="282"/>
    </row>
    <row r="45" spans="2:56" ht="39.950000000000003" customHeight="1">
      <c r="B45" s="66">
        <f t="shared" si="4"/>
        <v>33</v>
      </c>
      <c r="C45" s="257"/>
      <c r="D45" s="258"/>
      <c r="E45" s="265"/>
      <c r="F45" s="266"/>
      <c r="G45" s="267"/>
      <c r="H45" s="268"/>
      <c r="I45" s="268"/>
      <c r="J45" s="268"/>
      <c r="K45" s="269"/>
      <c r="L45" s="262"/>
      <c r="M45" s="263"/>
      <c r="N45" s="263"/>
      <c r="O45" s="264"/>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221">
        <f t="shared" si="6"/>
        <v>0</v>
      </c>
      <c r="AV45" s="222"/>
      <c r="AW45" s="225">
        <f t="shared" ref="AW45:AW76" si="7">IF($AZ$3="４週",AU45/4,IF($AZ$3="暦月",AU45/($AZ$6/7),""))</f>
        <v>0</v>
      </c>
      <c r="AX45" s="226"/>
      <c r="AY45" s="280"/>
      <c r="AZ45" s="281"/>
      <c r="BA45" s="281"/>
      <c r="BB45" s="281"/>
      <c r="BC45" s="281"/>
      <c r="BD45" s="282"/>
    </row>
    <row r="46" spans="2:56" ht="39.950000000000003" customHeight="1">
      <c r="B46" s="66">
        <f t="shared" si="4"/>
        <v>34</v>
      </c>
      <c r="C46" s="257"/>
      <c r="D46" s="258"/>
      <c r="E46" s="265"/>
      <c r="F46" s="266"/>
      <c r="G46" s="267"/>
      <c r="H46" s="268"/>
      <c r="I46" s="268"/>
      <c r="J46" s="268"/>
      <c r="K46" s="269"/>
      <c r="L46" s="262"/>
      <c r="M46" s="263"/>
      <c r="N46" s="263"/>
      <c r="O46" s="264"/>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221">
        <f t="shared" si="6"/>
        <v>0</v>
      </c>
      <c r="AV46" s="222"/>
      <c r="AW46" s="225">
        <f t="shared" si="7"/>
        <v>0</v>
      </c>
      <c r="AX46" s="226"/>
      <c r="AY46" s="280"/>
      <c r="AZ46" s="281"/>
      <c r="BA46" s="281"/>
      <c r="BB46" s="281"/>
      <c r="BC46" s="281"/>
      <c r="BD46" s="282"/>
    </row>
    <row r="47" spans="2:56" ht="39.950000000000003" customHeight="1">
      <c r="B47" s="66">
        <f t="shared" si="4"/>
        <v>35</v>
      </c>
      <c r="C47" s="257"/>
      <c r="D47" s="258"/>
      <c r="E47" s="265"/>
      <c r="F47" s="266"/>
      <c r="G47" s="267"/>
      <c r="H47" s="268"/>
      <c r="I47" s="268"/>
      <c r="J47" s="268"/>
      <c r="K47" s="269"/>
      <c r="L47" s="262"/>
      <c r="M47" s="263"/>
      <c r="N47" s="263"/>
      <c r="O47" s="264"/>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221">
        <f t="shared" si="6"/>
        <v>0</v>
      </c>
      <c r="AV47" s="222"/>
      <c r="AW47" s="225">
        <f t="shared" si="7"/>
        <v>0</v>
      </c>
      <c r="AX47" s="226"/>
      <c r="AY47" s="280"/>
      <c r="AZ47" s="281"/>
      <c r="BA47" s="281"/>
      <c r="BB47" s="281"/>
      <c r="BC47" s="281"/>
      <c r="BD47" s="282"/>
    </row>
    <row r="48" spans="2:56" ht="39.950000000000003" customHeight="1">
      <c r="B48" s="66">
        <f t="shared" si="4"/>
        <v>36</v>
      </c>
      <c r="C48" s="257"/>
      <c r="D48" s="258"/>
      <c r="E48" s="265"/>
      <c r="F48" s="266"/>
      <c r="G48" s="267"/>
      <c r="H48" s="268"/>
      <c r="I48" s="268"/>
      <c r="J48" s="268"/>
      <c r="K48" s="269"/>
      <c r="L48" s="262"/>
      <c r="M48" s="263"/>
      <c r="N48" s="263"/>
      <c r="O48" s="264"/>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221">
        <f t="shared" si="6"/>
        <v>0</v>
      </c>
      <c r="AV48" s="222"/>
      <c r="AW48" s="225">
        <f t="shared" si="7"/>
        <v>0</v>
      </c>
      <c r="AX48" s="226"/>
      <c r="AY48" s="280"/>
      <c r="AZ48" s="281"/>
      <c r="BA48" s="281"/>
      <c r="BB48" s="281"/>
      <c r="BC48" s="281"/>
      <c r="BD48" s="282"/>
    </row>
    <row r="49" spans="2:56" ht="39.950000000000003" customHeight="1">
      <c r="B49" s="66">
        <f t="shared" si="4"/>
        <v>37</v>
      </c>
      <c r="C49" s="257"/>
      <c r="D49" s="258"/>
      <c r="E49" s="265"/>
      <c r="F49" s="266"/>
      <c r="G49" s="267"/>
      <c r="H49" s="268"/>
      <c r="I49" s="268"/>
      <c r="J49" s="268"/>
      <c r="K49" s="269"/>
      <c r="L49" s="262"/>
      <c r="M49" s="263"/>
      <c r="N49" s="263"/>
      <c r="O49" s="264"/>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221">
        <f t="shared" si="6"/>
        <v>0</v>
      </c>
      <c r="AV49" s="222"/>
      <c r="AW49" s="225">
        <f t="shared" si="7"/>
        <v>0</v>
      </c>
      <c r="AX49" s="226"/>
      <c r="AY49" s="280"/>
      <c r="AZ49" s="281"/>
      <c r="BA49" s="281"/>
      <c r="BB49" s="281"/>
      <c r="BC49" s="281"/>
      <c r="BD49" s="282"/>
    </row>
    <row r="50" spans="2:56" ht="39.950000000000003" customHeight="1">
      <c r="B50" s="66">
        <f t="shared" si="4"/>
        <v>38</v>
      </c>
      <c r="C50" s="257"/>
      <c r="D50" s="258"/>
      <c r="E50" s="265"/>
      <c r="F50" s="266"/>
      <c r="G50" s="267"/>
      <c r="H50" s="268"/>
      <c r="I50" s="268"/>
      <c r="J50" s="268"/>
      <c r="K50" s="269"/>
      <c r="L50" s="262"/>
      <c r="M50" s="263"/>
      <c r="N50" s="263"/>
      <c r="O50" s="264"/>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221">
        <f t="shared" si="6"/>
        <v>0</v>
      </c>
      <c r="AV50" s="222"/>
      <c r="AW50" s="225">
        <f t="shared" si="7"/>
        <v>0</v>
      </c>
      <c r="AX50" s="226"/>
      <c r="AY50" s="280"/>
      <c r="AZ50" s="281"/>
      <c r="BA50" s="281"/>
      <c r="BB50" s="281"/>
      <c r="BC50" s="281"/>
      <c r="BD50" s="282"/>
    </row>
    <row r="51" spans="2:56" ht="39.950000000000003" customHeight="1">
      <c r="B51" s="66">
        <f t="shared" si="4"/>
        <v>39</v>
      </c>
      <c r="C51" s="257"/>
      <c r="D51" s="258"/>
      <c r="E51" s="265"/>
      <c r="F51" s="266"/>
      <c r="G51" s="267"/>
      <c r="H51" s="268"/>
      <c r="I51" s="268"/>
      <c r="J51" s="268"/>
      <c r="K51" s="269"/>
      <c r="L51" s="262"/>
      <c r="M51" s="263"/>
      <c r="N51" s="263"/>
      <c r="O51" s="264"/>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221">
        <f t="shared" si="6"/>
        <v>0</v>
      </c>
      <c r="AV51" s="222"/>
      <c r="AW51" s="225">
        <f t="shared" si="7"/>
        <v>0</v>
      </c>
      <c r="AX51" s="226"/>
      <c r="AY51" s="280"/>
      <c r="AZ51" s="281"/>
      <c r="BA51" s="281"/>
      <c r="BB51" s="281"/>
      <c r="BC51" s="281"/>
      <c r="BD51" s="282"/>
    </row>
    <row r="52" spans="2:56" ht="39.950000000000003" customHeight="1">
      <c r="B52" s="66">
        <f t="shared" si="4"/>
        <v>40</v>
      </c>
      <c r="C52" s="257"/>
      <c r="D52" s="258"/>
      <c r="E52" s="265"/>
      <c r="F52" s="266"/>
      <c r="G52" s="267"/>
      <c r="H52" s="268"/>
      <c r="I52" s="268"/>
      <c r="J52" s="268"/>
      <c r="K52" s="269"/>
      <c r="L52" s="262"/>
      <c r="M52" s="263"/>
      <c r="N52" s="263"/>
      <c r="O52" s="264"/>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221">
        <f t="shared" si="6"/>
        <v>0</v>
      </c>
      <c r="AV52" s="222"/>
      <c r="AW52" s="225">
        <f t="shared" si="7"/>
        <v>0</v>
      </c>
      <c r="AX52" s="226"/>
      <c r="AY52" s="280"/>
      <c r="AZ52" s="281"/>
      <c r="BA52" s="281"/>
      <c r="BB52" s="281"/>
      <c r="BC52" s="281"/>
      <c r="BD52" s="282"/>
    </row>
    <row r="53" spans="2:56" ht="39.950000000000003" customHeight="1">
      <c r="B53" s="66">
        <f t="shared" si="4"/>
        <v>41</v>
      </c>
      <c r="C53" s="257"/>
      <c r="D53" s="258"/>
      <c r="E53" s="265"/>
      <c r="F53" s="266"/>
      <c r="G53" s="267"/>
      <c r="H53" s="268"/>
      <c r="I53" s="268"/>
      <c r="J53" s="268"/>
      <c r="K53" s="269"/>
      <c r="L53" s="262"/>
      <c r="M53" s="263"/>
      <c r="N53" s="263"/>
      <c r="O53" s="264"/>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221">
        <f t="shared" si="6"/>
        <v>0</v>
      </c>
      <c r="AV53" s="222"/>
      <c r="AW53" s="225">
        <f t="shared" si="7"/>
        <v>0</v>
      </c>
      <c r="AX53" s="226"/>
      <c r="AY53" s="280"/>
      <c r="AZ53" s="281"/>
      <c r="BA53" s="281"/>
      <c r="BB53" s="281"/>
      <c r="BC53" s="281"/>
      <c r="BD53" s="282"/>
    </row>
    <row r="54" spans="2:56" ht="39.950000000000003" customHeight="1">
      <c r="B54" s="66">
        <f t="shared" si="4"/>
        <v>42</v>
      </c>
      <c r="C54" s="257"/>
      <c r="D54" s="258"/>
      <c r="E54" s="265"/>
      <c r="F54" s="266"/>
      <c r="G54" s="267"/>
      <c r="H54" s="268"/>
      <c r="I54" s="268"/>
      <c r="J54" s="268"/>
      <c r="K54" s="269"/>
      <c r="L54" s="262"/>
      <c r="M54" s="263"/>
      <c r="N54" s="263"/>
      <c r="O54" s="264"/>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221">
        <f t="shared" si="6"/>
        <v>0</v>
      </c>
      <c r="AV54" s="222"/>
      <c r="AW54" s="225">
        <f t="shared" si="7"/>
        <v>0</v>
      </c>
      <c r="AX54" s="226"/>
      <c r="AY54" s="280"/>
      <c r="AZ54" s="281"/>
      <c r="BA54" s="281"/>
      <c r="BB54" s="281"/>
      <c r="BC54" s="281"/>
      <c r="BD54" s="282"/>
    </row>
    <row r="55" spans="2:56" ht="39.950000000000003" customHeight="1">
      <c r="B55" s="66">
        <f t="shared" si="4"/>
        <v>43</v>
      </c>
      <c r="C55" s="257"/>
      <c r="D55" s="258"/>
      <c r="E55" s="265"/>
      <c r="F55" s="266"/>
      <c r="G55" s="267"/>
      <c r="H55" s="268"/>
      <c r="I55" s="268"/>
      <c r="J55" s="268"/>
      <c r="K55" s="269"/>
      <c r="L55" s="262"/>
      <c r="M55" s="263"/>
      <c r="N55" s="263"/>
      <c r="O55" s="264"/>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221">
        <f t="shared" si="6"/>
        <v>0</v>
      </c>
      <c r="AV55" s="222"/>
      <c r="AW55" s="225">
        <f t="shared" si="7"/>
        <v>0</v>
      </c>
      <c r="AX55" s="226"/>
      <c r="AY55" s="280"/>
      <c r="AZ55" s="281"/>
      <c r="BA55" s="281"/>
      <c r="BB55" s="281"/>
      <c r="BC55" s="281"/>
      <c r="BD55" s="282"/>
    </row>
    <row r="56" spans="2:56" ht="39.950000000000003" customHeight="1">
      <c r="B56" s="66">
        <f t="shared" si="4"/>
        <v>44</v>
      </c>
      <c r="C56" s="257"/>
      <c r="D56" s="258"/>
      <c r="E56" s="265"/>
      <c r="F56" s="266"/>
      <c r="G56" s="267"/>
      <c r="H56" s="268"/>
      <c r="I56" s="268"/>
      <c r="J56" s="268"/>
      <c r="K56" s="269"/>
      <c r="L56" s="262"/>
      <c r="M56" s="263"/>
      <c r="N56" s="263"/>
      <c r="O56" s="264"/>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221">
        <f t="shared" si="6"/>
        <v>0</v>
      </c>
      <c r="AV56" s="222"/>
      <c r="AW56" s="225">
        <f t="shared" si="7"/>
        <v>0</v>
      </c>
      <c r="AX56" s="226"/>
      <c r="AY56" s="280"/>
      <c r="AZ56" s="281"/>
      <c r="BA56" s="281"/>
      <c r="BB56" s="281"/>
      <c r="BC56" s="281"/>
      <c r="BD56" s="282"/>
    </row>
    <row r="57" spans="2:56" ht="39.950000000000003" customHeight="1">
      <c r="B57" s="66">
        <f t="shared" si="4"/>
        <v>45</v>
      </c>
      <c r="C57" s="257"/>
      <c r="D57" s="258"/>
      <c r="E57" s="265"/>
      <c r="F57" s="266"/>
      <c r="G57" s="267"/>
      <c r="H57" s="268"/>
      <c r="I57" s="268"/>
      <c r="J57" s="268"/>
      <c r="K57" s="269"/>
      <c r="L57" s="262"/>
      <c r="M57" s="263"/>
      <c r="N57" s="263"/>
      <c r="O57" s="264"/>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221">
        <f t="shared" si="6"/>
        <v>0</v>
      </c>
      <c r="AV57" s="222"/>
      <c r="AW57" s="225">
        <f t="shared" si="7"/>
        <v>0</v>
      </c>
      <c r="AX57" s="226"/>
      <c r="AY57" s="280"/>
      <c r="AZ57" s="281"/>
      <c r="BA57" s="281"/>
      <c r="BB57" s="281"/>
      <c r="BC57" s="281"/>
      <c r="BD57" s="282"/>
    </row>
    <row r="58" spans="2:56" ht="39.950000000000003" customHeight="1">
      <c r="B58" s="66">
        <f t="shared" si="4"/>
        <v>46</v>
      </c>
      <c r="C58" s="257"/>
      <c r="D58" s="258"/>
      <c r="E58" s="265"/>
      <c r="F58" s="266"/>
      <c r="G58" s="267"/>
      <c r="H58" s="268"/>
      <c r="I58" s="268"/>
      <c r="J58" s="268"/>
      <c r="K58" s="269"/>
      <c r="L58" s="262"/>
      <c r="M58" s="263"/>
      <c r="N58" s="263"/>
      <c r="O58" s="264"/>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221">
        <f t="shared" si="6"/>
        <v>0</v>
      </c>
      <c r="AV58" s="222"/>
      <c r="AW58" s="225">
        <f t="shared" si="7"/>
        <v>0</v>
      </c>
      <c r="AX58" s="226"/>
      <c r="AY58" s="280"/>
      <c r="AZ58" s="281"/>
      <c r="BA58" s="281"/>
      <c r="BB58" s="281"/>
      <c r="BC58" s="281"/>
      <c r="BD58" s="282"/>
    </row>
    <row r="59" spans="2:56" ht="39.950000000000003" customHeight="1">
      <c r="B59" s="66">
        <f t="shared" si="4"/>
        <v>47</v>
      </c>
      <c r="C59" s="257"/>
      <c r="D59" s="258"/>
      <c r="E59" s="265"/>
      <c r="F59" s="266"/>
      <c r="G59" s="267"/>
      <c r="H59" s="268"/>
      <c r="I59" s="268"/>
      <c r="J59" s="268"/>
      <c r="K59" s="269"/>
      <c r="L59" s="262"/>
      <c r="M59" s="263"/>
      <c r="N59" s="263"/>
      <c r="O59" s="264"/>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221">
        <f t="shared" si="6"/>
        <v>0</v>
      </c>
      <c r="AV59" s="222"/>
      <c r="AW59" s="225">
        <f t="shared" si="7"/>
        <v>0</v>
      </c>
      <c r="AX59" s="226"/>
      <c r="AY59" s="280"/>
      <c r="AZ59" s="281"/>
      <c r="BA59" s="281"/>
      <c r="BB59" s="281"/>
      <c r="BC59" s="281"/>
      <c r="BD59" s="282"/>
    </row>
    <row r="60" spans="2:56" ht="39.950000000000003" customHeight="1">
      <c r="B60" s="66">
        <f t="shared" si="4"/>
        <v>48</v>
      </c>
      <c r="C60" s="257"/>
      <c r="D60" s="258"/>
      <c r="E60" s="265"/>
      <c r="F60" s="266"/>
      <c r="G60" s="267"/>
      <c r="H60" s="268"/>
      <c r="I60" s="268"/>
      <c r="J60" s="268"/>
      <c r="K60" s="269"/>
      <c r="L60" s="262"/>
      <c r="M60" s="263"/>
      <c r="N60" s="263"/>
      <c r="O60" s="264"/>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221">
        <f t="shared" si="6"/>
        <v>0</v>
      </c>
      <c r="AV60" s="222"/>
      <c r="AW60" s="225">
        <f t="shared" si="7"/>
        <v>0</v>
      </c>
      <c r="AX60" s="226"/>
      <c r="AY60" s="280"/>
      <c r="AZ60" s="281"/>
      <c r="BA60" s="281"/>
      <c r="BB60" s="281"/>
      <c r="BC60" s="281"/>
      <c r="BD60" s="282"/>
    </row>
    <row r="61" spans="2:56" ht="39.950000000000003" customHeight="1">
      <c r="B61" s="66">
        <f t="shared" si="4"/>
        <v>49</v>
      </c>
      <c r="C61" s="257"/>
      <c r="D61" s="258"/>
      <c r="E61" s="265"/>
      <c r="F61" s="266"/>
      <c r="G61" s="267"/>
      <c r="H61" s="268"/>
      <c r="I61" s="268"/>
      <c r="J61" s="268"/>
      <c r="K61" s="269"/>
      <c r="L61" s="262"/>
      <c r="M61" s="263"/>
      <c r="N61" s="263"/>
      <c r="O61" s="264"/>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221">
        <f t="shared" si="6"/>
        <v>0</v>
      </c>
      <c r="AV61" s="222"/>
      <c r="AW61" s="225">
        <f t="shared" si="7"/>
        <v>0</v>
      </c>
      <c r="AX61" s="226"/>
      <c r="AY61" s="280"/>
      <c r="AZ61" s="281"/>
      <c r="BA61" s="281"/>
      <c r="BB61" s="281"/>
      <c r="BC61" s="281"/>
      <c r="BD61" s="282"/>
    </row>
    <row r="62" spans="2:56" ht="39.950000000000003" customHeight="1">
      <c r="B62" s="66">
        <f t="shared" si="4"/>
        <v>50</v>
      </c>
      <c r="C62" s="257"/>
      <c r="D62" s="258"/>
      <c r="E62" s="265"/>
      <c r="F62" s="266"/>
      <c r="G62" s="267"/>
      <c r="H62" s="268"/>
      <c r="I62" s="268"/>
      <c r="J62" s="268"/>
      <c r="K62" s="269"/>
      <c r="L62" s="262"/>
      <c r="M62" s="263"/>
      <c r="N62" s="263"/>
      <c r="O62" s="264"/>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221">
        <f t="shared" si="6"/>
        <v>0</v>
      </c>
      <c r="AV62" s="222"/>
      <c r="AW62" s="225">
        <f t="shared" si="7"/>
        <v>0</v>
      </c>
      <c r="AX62" s="226"/>
      <c r="AY62" s="280"/>
      <c r="AZ62" s="281"/>
      <c r="BA62" s="281"/>
      <c r="BB62" s="281"/>
      <c r="BC62" s="281"/>
      <c r="BD62" s="282"/>
    </row>
    <row r="63" spans="2:56" ht="39.950000000000003" customHeight="1">
      <c r="B63" s="66">
        <f t="shared" si="4"/>
        <v>51</v>
      </c>
      <c r="C63" s="257"/>
      <c r="D63" s="258"/>
      <c r="E63" s="265"/>
      <c r="F63" s="266"/>
      <c r="G63" s="267"/>
      <c r="H63" s="268"/>
      <c r="I63" s="268"/>
      <c r="J63" s="268"/>
      <c r="K63" s="269"/>
      <c r="L63" s="262"/>
      <c r="M63" s="263"/>
      <c r="N63" s="263"/>
      <c r="O63" s="264"/>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221">
        <f t="shared" si="6"/>
        <v>0</v>
      </c>
      <c r="AV63" s="222"/>
      <c r="AW63" s="225">
        <f t="shared" si="7"/>
        <v>0</v>
      </c>
      <c r="AX63" s="226"/>
      <c r="AY63" s="280"/>
      <c r="AZ63" s="281"/>
      <c r="BA63" s="281"/>
      <c r="BB63" s="281"/>
      <c r="BC63" s="281"/>
      <c r="BD63" s="282"/>
    </row>
    <row r="64" spans="2:56" ht="39.950000000000003" customHeight="1">
      <c r="B64" s="66">
        <f t="shared" si="4"/>
        <v>52</v>
      </c>
      <c r="C64" s="257"/>
      <c r="D64" s="258"/>
      <c r="E64" s="265"/>
      <c r="F64" s="266"/>
      <c r="G64" s="267"/>
      <c r="H64" s="268"/>
      <c r="I64" s="268"/>
      <c r="J64" s="268"/>
      <c r="K64" s="269"/>
      <c r="L64" s="262"/>
      <c r="M64" s="263"/>
      <c r="N64" s="263"/>
      <c r="O64" s="264"/>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221">
        <f t="shared" si="6"/>
        <v>0</v>
      </c>
      <c r="AV64" s="222"/>
      <c r="AW64" s="225">
        <f t="shared" si="7"/>
        <v>0</v>
      </c>
      <c r="AX64" s="226"/>
      <c r="AY64" s="280"/>
      <c r="AZ64" s="281"/>
      <c r="BA64" s="281"/>
      <c r="BB64" s="281"/>
      <c r="BC64" s="281"/>
      <c r="BD64" s="282"/>
    </row>
    <row r="65" spans="2:56" ht="39.950000000000003" customHeight="1">
      <c r="B65" s="66">
        <f t="shared" si="4"/>
        <v>53</v>
      </c>
      <c r="C65" s="257"/>
      <c r="D65" s="258"/>
      <c r="E65" s="265"/>
      <c r="F65" s="266"/>
      <c r="G65" s="267"/>
      <c r="H65" s="268"/>
      <c r="I65" s="268"/>
      <c r="J65" s="268"/>
      <c r="K65" s="269"/>
      <c r="L65" s="262"/>
      <c r="M65" s="263"/>
      <c r="N65" s="263"/>
      <c r="O65" s="264"/>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221">
        <f t="shared" si="6"/>
        <v>0</v>
      </c>
      <c r="AV65" s="222"/>
      <c r="AW65" s="225">
        <f t="shared" si="7"/>
        <v>0</v>
      </c>
      <c r="AX65" s="226"/>
      <c r="AY65" s="280"/>
      <c r="AZ65" s="281"/>
      <c r="BA65" s="281"/>
      <c r="BB65" s="281"/>
      <c r="BC65" s="281"/>
      <c r="BD65" s="282"/>
    </row>
    <row r="66" spans="2:56" ht="39.950000000000003" customHeight="1">
      <c r="B66" s="66">
        <f t="shared" si="4"/>
        <v>54</v>
      </c>
      <c r="C66" s="257"/>
      <c r="D66" s="258"/>
      <c r="E66" s="265"/>
      <c r="F66" s="266"/>
      <c r="G66" s="267"/>
      <c r="H66" s="268"/>
      <c r="I66" s="268"/>
      <c r="J66" s="268"/>
      <c r="K66" s="269"/>
      <c r="L66" s="262"/>
      <c r="M66" s="263"/>
      <c r="N66" s="263"/>
      <c r="O66" s="264"/>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221">
        <f t="shared" si="6"/>
        <v>0</v>
      </c>
      <c r="AV66" s="222"/>
      <c r="AW66" s="225">
        <f t="shared" si="7"/>
        <v>0</v>
      </c>
      <c r="AX66" s="226"/>
      <c r="AY66" s="280"/>
      <c r="AZ66" s="281"/>
      <c r="BA66" s="281"/>
      <c r="BB66" s="281"/>
      <c r="BC66" s="281"/>
      <c r="BD66" s="282"/>
    </row>
    <row r="67" spans="2:56" ht="39.950000000000003" customHeight="1">
      <c r="B67" s="66">
        <f t="shared" si="4"/>
        <v>55</v>
      </c>
      <c r="C67" s="257"/>
      <c r="D67" s="258"/>
      <c r="E67" s="265"/>
      <c r="F67" s="266"/>
      <c r="G67" s="267"/>
      <c r="H67" s="268"/>
      <c r="I67" s="268"/>
      <c r="J67" s="268"/>
      <c r="K67" s="269"/>
      <c r="L67" s="262"/>
      <c r="M67" s="263"/>
      <c r="N67" s="263"/>
      <c r="O67" s="264"/>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221">
        <f t="shared" si="6"/>
        <v>0</v>
      </c>
      <c r="AV67" s="222"/>
      <c r="AW67" s="225">
        <f t="shared" si="7"/>
        <v>0</v>
      </c>
      <c r="AX67" s="226"/>
      <c r="AY67" s="280"/>
      <c r="AZ67" s="281"/>
      <c r="BA67" s="281"/>
      <c r="BB67" s="281"/>
      <c r="BC67" s="281"/>
      <c r="BD67" s="282"/>
    </row>
    <row r="68" spans="2:56" ht="39.950000000000003" customHeight="1">
      <c r="B68" s="66">
        <f t="shared" si="4"/>
        <v>56</v>
      </c>
      <c r="C68" s="257"/>
      <c r="D68" s="258"/>
      <c r="E68" s="265"/>
      <c r="F68" s="266"/>
      <c r="G68" s="267"/>
      <c r="H68" s="268"/>
      <c r="I68" s="268"/>
      <c r="J68" s="268"/>
      <c r="K68" s="269"/>
      <c r="L68" s="262"/>
      <c r="M68" s="263"/>
      <c r="N68" s="263"/>
      <c r="O68" s="264"/>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221">
        <f t="shared" si="6"/>
        <v>0</v>
      </c>
      <c r="AV68" s="222"/>
      <c r="AW68" s="225">
        <f t="shared" si="7"/>
        <v>0</v>
      </c>
      <c r="AX68" s="226"/>
      <c r="AY68" s="280"/>
      <c r="AZ68" s="281"/>
      <c r="BA68" s="281"/>
      <c r="BB68" s="281"/>
      <c r="BC68" s="281"/>
      <c r="BD68" s="282"/>
    </row>
    <row r="69" spans="2:56" ht="39.950000000000003" customHeight="1">
      <c r="B69" s="66">
        <f t="shared" si="4"/>
        <v>57</v>
      </c>
      <c r="C69" s="257"/>
      <c r="D69" s="258"/>
      <c r="E69" s="265"/>
      <c r="F69" s="266"/>
      <c r="G69" s="267"/>
      <c r="H69" s="268"/>
      <c r="I69" s="268"/>
      <c r="J69" s="268"/>
      <c r="K69" s="269"/>
      <c r="L69" s="262"/>
      <c r="M69" s="263"/>
      <c r="N69" s="263"/>
      <c r="O69" s="264"/>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221">
        <f t="shared" si="6"/>
        <v>0</v>
      </c>
      <c r="AV69" s="222"/>
      <c r="AW69" s="225">
        <f t="shared" si="7"/>
        <v>0</v>
      </c>
      <c r="AX69" s="226"/>
      <c r="AY69" s="280"/>
      <c r="AZ69" s="281"/>
      <c r="BA69" s="281"/>
      <c r="BB69" s="281"/>
      <c r="BC69" s="281"/>
      <c r="BD69" s="282"/>
    </row>
    <row r="70" spans="2:56" ht="39.950000000000003" customHeight="1">
      <c r="B70" s="66">
        <f t="shared" si="4"/>
        <v>58</v>
      </c>
      <c r="C70" s="257"/>
      <c r="D70" s="258"/>
      <c r="E70" s="265"/>
      <c r="F70" s="266"/>
      <c r="G70" s="267"/>
      <c r="H70" s="268"/>
      <c r="I70" s="268"/>
      <c r="J70" s="268"/>
      <c r="K70" s="269"/>
      <c r="L70" s="262"/>
      <c r="M70" s="263"/>
      <c r="N70" s="263"/>
      <c r="O70" s="264"/>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221">
        <f t="shared" si="6"/>
        <v>0</v>
      </c>
      <c r="AV70" s="222"/>
      <c r="AW70" s="225">
        <f t="shared" si="7"/>
        <v>0</v>
      </c>
      <c r="AX70" s="226"/>
      <c r="AY70" s="280"/>
      <c r="AZ70" s="281"/>
      <c r="BA70" s="281"/>
      <c r="BB70" s="281"/>
      <c r="BC70" s="281"/>
      <c r="BD70" s="282"/>
    </row>
    <row r="71" spans="2:56" ht="39.950000000000003" customHeight="1">
      <c r="B71" s="66">
        <f t="shared" si="4"/>
        <v>59</v>
      </c>
      <c r="C71" s="257"/>
      <c r="D71" s="258"/>
      <c r="E71" s="265"/>
      <c r="F71" s="266"/>
      <c r="G71" s="267"/>
      <c r="H71" s="268"/>
      <c r="I71" s="268"/>
      <c r="J71" s="268"/>
      <c r="K71" s="269"/>
      <c r="L71" s="262"/>
      <c r="M71" s="263"/>
      <c r="N71" s="263"/>
      <c r="O71" s="264"/>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221">
        <f t="shared" si="6"/>
        <v>0</v>
      </c>
      <c r="AV71" s="222"/>
      <c r="AW71" s="225">
        <f t="shared" si="7"/>
        <v>0</v>
      </c>
      <c r="AX71" s="226"/>
      <c r="AY71" s="280"/>
      <c r="AZ71" s="281"/>
      <c r="BA71" s="281"/>
      <c r="BB71" s="281"/>
      <c r="BC71" s="281"/>
      <c r="BD71" s="282"/>
    </row>
    <row r="72" spans="2:56" ht="39.950000000000003" customHeight="1">
      <c r="B72" s="66">
        <f t="shared" si="4"/>
        <v>60</v>
      </c>
      <c r="C72" s="257"/>
      <c r="D72" s="258"/>
      <c r="E72" s="265"/>
      <c r="F72" s="266"/>
      <c r="G72" s="267"/>
      <c r="H72" s="268"/>
      <c r="I72" s="268"/>
      <c r="J72" s="268"/>
      <c r="K72" s="269"/>
      <c r="L72" s="262"/>
      <c r="M72" s="263"/>
      <c r="N72" s="263"/>
      <c r="O72" s="264"/>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221">
        <f t="shared" si="6"/>
        <v>0</v>
      </c>
      <c r="AV72" s="222"/>
      <c r="AW72" s="225">
        <f t="shared" si="7"/>
        <v>0</v>
      </c>
      <c r="AX72" s="226"/>
      <c r="AY72" s="280"/>
      <c r="AZ72" s="281"/>
      <c r="BA72" s="281"/>
      <c r="BB72" s="281"/>
      <c r="BC72" s="281"/>
      <c r="BD72" s="282"/>
    </row>
    <row r="73" spans="2:56" ht="39.950000000000003" customHeight="1">
      <c r="B73" s="66">
        <f t="shared" si="4"/>
        <v>61</v>
      </c>
      <c r="C73" s="257"/>
      <c r="D73" s="258"/>
      <c r="E73" s="265"/>
      <c r="F73" s="266"/>
      <c r="G73" s="267"/>
      <c r="H73" s="268"/>
      <c r="I73" s="268"/>
      <c r="J73" s="268"/>
      <c r="K73" s="269"/>
      <c r="L73" s="262"/>
      <c r="M73" s="263"/>
      <c r="N73" s="263"/>
      <c r="O73" s="264"/>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221">
        <f t="shared" si="6"/>
        <v>0</v>
      </c>
      <c r="AV73" s="222"/>
      <c r="AW73" s="225">
        <f t="shared" si="7"/>
        <v>0</v>
      </c>
      <c r="AX73" s="226"/>
      <c r="AY73" s="280"/>
      <c r="AZ73" s="281"/>
      <c r="BA73" s="281"/>
      <c r="BB73" s="281"/>
      <c r="BC73" s="281"/>
      <c r="BD73" s="282"/>
    </row>
    <row r="74" spans="2:56" ht="39.950000000000003" customHeight="1">
      <c r="B74" s="66">
        <f t="shared" si="4"/>
        <v>62</v>
      </c>
      <c r="C74" s="257"/>
      <c r="D74" s="258"/>
      <c r="E74" s="265"/>
      <c r="F74" s="266"/>
      <c r="G74" s="267"/>
      <c r="H74" s="268"/>
      <c r="I74" s="268"/>
      <c r="J74" s="268"/>
      <c r="K74" s="269"/>
      <c r="L74" s="262"/>
      <c r="M74" s="263"/>
      <c r="N74" s="263"/>
      <c r="O74" s="264"/>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221">
        <f t="shared" si="6"/>
        <v>0</v>
      </c>
      <c r="AV74" s="222"/>
      <c r="AW74" s="225">
        <f t="shared" si="7"/>
        <v>0</v>
      </c>
      <c r="AX74" s="226"/>
      <c r="AY74" s="280"/>
      <c r="AZ74" s="281"/>
      <c r="BA74" s="281"/>
      <c r="BB74" s="281"/>
      <c r="BC74" s="281"/>
      <c r="BD74" s="282"/>
    </row>
    <row r="75" spans="2:56" ht="39.950000000000003" customHeight="1">
      <c r="B75" s="66">
        <f t="shared" si="4"/>
        <v>63</v>
      </c>
      <c r="C75" s="257"/>
      <c r="D75" s="258"/>
      <c r="E75" s="265"/>
      <c r="F75" s="266"/>
      <c r="G75" s="267"/>
      <c r="H75" s="268"/>
      <c r="I75" s="268"/>
      <c r="J75" s="268"/>
      <c r="K75" s="269"/>
      <c r="L75" s="262"/>
      <c r="M75" s="263"/>
      <c r="N75" s="263"/>
      <c r="O75" s="264"/>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221">
        <f t="shared" si="6"/>
        <v>0</v>
      </c>
      <c r="AV75" s="222"/>
      <c r="AW75" s="225">
        <f t="shared" si="7"/>
        <v>0</v>
      </c>
      <c r="AX75" s="226"/>
      <c r="AY75" s="280"/>
      <c r="AZ75" s="281"/>
      <c r="BA75" s="281"/>
      <c r="BB75" s="281"/>
      <c r="BC75" s="281"/>
      <c r="BD75" s="282"/>
    </row>
    <row r="76" spans="2:56" ht="39.950000000000003" customHeight="1">
      <c r="B76" s="66">
        <f t="shared" si="4"/>
        <v>64</v>
      </c>
      <c r="C76" s="257"/>
      <c r="D76" s="258"/>
      <c r="E76" s="265"/>
      <c r="F76" s="266"/>
      <c r="G76" s="267"/>
      <c r="H76" s="268"/>
      <c r="I76" s="268"/>
      <c r="J76" s="268"/>
      <c r="K76" s="269"/>
      <c r="L76" s="262"/>
      <c r="M76" s="263"/>
      <c r="N76" s="263"/>
      <c r="O76" s="264"/>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221">
        <f t="shared" si="6"/>
        <v>0</v>
      </c>
      <c r="AV76" s="222"/>
      <c r="AW76" s="225">
        <f t="shared" si="7"/>
        <v>0</v>
      </c>
      <c r="AX76" s="226"/>
      <c r="AY76" s="280"/>
      <c r="AZ76" s="281"/>
      <c r="BA76" s="281"/>
      <c r="BB76" s="281"/>
      <c r="BC76" s="281"/>
      <c r="BD76" s="282"/>
    </row>
    <row r="77" spans="2:56" ht="39.950000000000003" customHeight="1">
      <c r="B77" s="66">
        <f t="shared" si="4"/>
        <v>65</v>
      </c>
      <c r="C77" s="257"/>
      <c r="D77" s="258"/>
      <c r="E77" s="265"/>
      <c r="F77" s="266"/>
      <c r="G77" s="267"/>
      <c r="H77" s="268"/>
      <c r="I77" s="268"/>
      <c r="J77" s="268"/>
      <c r="K77" s="269"/>
      <c r="L77" s="262"/>
      <c r="M77" s="263"/>
      <c r="N77" s="263"/>
      <c r="O77" s="264"/>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221">
        <f t="shared" si="6"/>
        <v>0</v>
      </c>
      <c r="AV77" s="222"/>
      <c r="AW77" s="225">
        <f t="shared" ref="AW77:AW112" si="8">IF($AZ$3="４週",AU77/4,IF($AZ$3="暦月",AU77/($AZ$6/7),""))</f>
        <v>0</v>
      </c>
      <c r="AX77" s="226"/>
      <c r="AY77" s="280"/>
      <c r="AZ77" s="281"/>
      <c r="BA77" s="281"/>
      <c r="BB77" s="281"/>
      <c r="BC77" s="281"/>
      <c r="BD77" s="282"/>
    </row>
    <row r="78" spans="2:56" ht="39.950000000000003" customHeight="1">
      <c r="B78" s="66">
        <f t="shared" si="4"/>
        <v>66</v>
      </c>
      <c r="C78" s="257"/>
      <c r="D78" s="258"/>
      <c r="E78" s="265"/>
      <c r="F78" s="266"/>
      <c r="G78" s="267"/>
      <c r="H78" s="268"/>
      <c r="I78" s="268"/>
      <c r="J78" s="268"/>
      <c r="K78" s="269"/>
      <c r="L78" s="262"/>
      <c r="M78" s="263"/>
      <c r="N78" s="263"/>
      <c r="O78" s="264"/>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221">
        <f t="shared" si="6"/>
        <v>0</v>
      </c>
      <c r="AV78" s="222"/>
      <c r="AW78" s="225">
        <f t="shared" si="8"/>
        <v>0</v>
      </c>
      <c r="AX78" s="226"/>
      <c r="AY78" s="280"/>
      <c r="AZ78" s="281"/>
      <c r="BA78" s="281"/>
      <c r="BB78" s="281"/>
      <c r="BC78" s="281"/>
      <c r="BD78" s="282"/>
    </row>
    <row r="79" spans="2:56" ht="39.950000000000003" customHeight="1">
      <c r="B79" s="66">
        <f t="shared" si="4"/>
        <v>67</v>
      </c>
      <c r="C79" s="257"/>
      <c r="D79" s="258"/>
      <c r="E79" s="265"/>
      <c r="F79" s="266"/>
      <c r="G79" s="267"/>
      <c r="H79" s="268"/>
      <c r="I79" s="268"/>
      <c r="J79" s="268"/>
      <c r="K79" s="269"/>
      <c r="L79" s="262"/>
      <c r="M79" s="263"/>
      <c r="N79" s="263"/>
      <c r="O79" s="264"/>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221">
        <f t="shared" si="6"/>
        <v>0</v>
      </c>
      <c r="AV79" s="222"/>
      <c r="AW79" s="225">
        <f t="shared" si="8"/>
        <v>0</v>
      </c>
      <c r="AX79" s="226"/>
      <c r="AY79" s="280"/>
      <c r="AZ79" s="281"/>
      <c r="BA79" s="281"/>
      <c r="BB79" s="281"/>
      <c r="BC79" s="281"/>
      <c r="BD79" s="282"/>
    </row>
    <row r="80" spans="2:56" ht="39.950000000000003" customHeight="1">
      <c r="B80" s="66">
        <f t="shared" si="4"/>
        <v>68</v>
      </c>
      <c r="C80" s="257"/>
      <c r="D80" s="258"/>
      <c r="E80" s="265"/>
      <c r="F80" s="266"/>
      <c r="G80" s="267"/>
      <c r="H80" s="268"/>
      <c r="I80" s="268"/>
      <c r="J80" s="268"/>
      <c r="K80" s="269"/>
      <c r="L80" s="262"/>
      <c r="M80" s="263"/>
      <c r="N80" s="263"/>
      <c r="O80" s="264"/>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221">
        <f t="shared" si="6"/>
        <v>0</v>
      </c>
      <c r="AV80" s="222"/>
      <c r="AW80" s="225">
        <f t="shared" si="8"/>
        <v>0</v>
      </c>
      <c r="AX80" s="226"/>
      <c r="AY80" s="280"/>
      <c r="AZ80" s="281"/>
      <c r="BA80" s="281"/>
      <c r="BB80" s="281"/>
      <c r="BC80" s="281"/>
      <c r="BD80" s="282"/>
    </row>
    <row r="81" spans="2:56" ht="39.950000000000003" customHeight="1">
      <c r="B81" s="66">
        <f t="shared" si="4"/>
        <v>69</v>
      </c>
      <c r="C81" s="257"/>
      <c r="D81" s="258"/>
      <c r="E81" s="265"/>
      <c r="F81" s="266"/>
      <c r="G81" s="267"/>
      <c r="H81" s="268"/>
      <c r="I81" s="268"/>
      <c r="J81" s="268"/>
      <c r="K81" s="269"/>
      <c r="L81" s="262"/>
      <c r="M81" s="263"/>
      <c r="N81" s="263"/>
      <c r="O81" s="264"/>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221">
        <f t="shared" si="6"/>
        <v>0</v>
      </c>
      <c r="AV81" s="222"/>
      <c r="AW81" s="225">
        <f t="shared" si="8"/>
        <v>0</v>
      </c>
      <c r="AX81" s="226"/>
      <c r="AY81" s="280"/>
      <c r="AZ81" s="281"/>
      <c r="BA81" s="281"/>
      <c r="BB81" s="281"/>
      <c r="BC81" s="281"/>
      <c r="BD81" s="282"/>
    </row>
    <row r="82" spans="2:56" ht="39.950000000000003" customHeight="1">
      <c r="B82" s="66">
        <f t="shared" si="4"/>
        <v>70</v>
      </c>
      <c r="C82" s="257"/>
      <c r="D82" s="258"/>
      <c r="E82" s="265"/>
      <c r="F82" s="266"/>
      <c r="G82" s="267"/>
      <c r="H82" s="268"/>
      <c r="I82" s="268"/>
      <c r="J82" s="268"/>
      <c r="K82" s="269"/>
      <c r="L82" s="262"/>
      <c r="M82" s="263"/>
      <c r="N82" s="263"/>
      <c r="O82" s="264"/>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221">
        <f t="shared" si="6"/>
        <v>0</v>
      </c>
      <c r="AV82" s="222"/>
      <c r="AW82" s="225">
        <f t="shared" si="8"/>
        <v>0</v>
      </c>
      <c r="AX82" s="226"/>
      <c r="AY82" s="280"/>
      <c r="AZ82" s="281"/>
      <c r="BA82" s="281"/>
      <c r="BB82" s="281"/>
      <c r="BC82" s="281"/>
      <c r="BD82" s="282"/>
    </row>
    <row r="83" spans="2:56" ht="39.950000000000003" customHeight="1">
      <c r="B83" s="66">
        <f t="shared" si="4"/>
        <v>71</v>
      </c>
      <c r="C83" s="257"/>
      <c r="D83" s="258"/>
      <c r="E83" s="265"/>
      <c r="F83" s="266"/>
      <c r="G83" s="267"/>
      <c r="H83" s="268"/>
      <c r="I83" s="268"/>
      <c r="J83" s="268"/>
      <c r="K83" s="269"/>
      <c r="L83" s="262"/>
      <c r="M83" s="263"/>
      <c r="N83" s="263"/>
      <c r="O83" s="264"/>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221">
        <f t="shared" si="6"/>
        <v>0</v>
      </c>
      <c r="AV83" s="222"/>
      <c r="AW83" s="225">
        <f t="shared" si="8"/>
        <v>0</v>
      </c>
      <c r="AX83" s="226"/>
      <c r="AY83" s="280"/>
      <c r="AZ83" s="281"/>
      <c r="BA83" s="281"/>
      <c r="BB83" s="281"/>
      <c r="BC83" s="281"/>
      <c r="BD83" s="282"/>
    </row>
    <row r="84" spans="2:56" ht="39.950000000000003" customHeight="1">
      <c r="B84" s="66">
        <f t="shared" si="4"/>
        <v>72</v>
      </c>
      <c r="C84" s="257"/>
      <c r="D84" s="258"/>
      <c r="E84" s="265"/>
      <c r="F84" s="266"/>
      <c r="G84" s="267"/>
      <c r="H84" s="268"/>
      <c r="I84" s="268"/>
      <c r="J84" s="268"/>
      <c r="K84" s="269"/>
      <c r="L84" s="262"/>
      <c r="M84" s="263"/>
      <c r="N84" s="263"/>
      <c r="O84" s="264"/>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221">
        <f t="shared" si="6"/>
        <v>0</v>
      </c>
      <c r="AV84" s="222"/>
      <c r="AW84" s="225">
        <f t="shared" si="8"/>
        <v>0</v>
      </c>
      <c r="AX84" s="226"/>
      <c r="AY84" s="280"/>
      <c r="AZ84" s="281"/>
      <c r="BA84" s="281"/>
      <c r="BB84" s="281"/>
      <c r="BC84" s="281"/>
      <c r="BD84" s="282"/>
    </row>
    <row r="85" spans="2:56" ht="39.950000000000003" customHeight="1">
      <c r="B85" s="66">
        <f t="shared" si="4"/>
        <v>73</v>
      </c>
      <c r="C85" s="257"/>
      <c r="D85" s="258"/>
      <c r="E85" s="265"/>
      <c r="F85" s="266"/>
      <c r="G85" s="267"/>
      <c r="H85" s="268"/>
      <c r="I85" s="268"/>
      <c r="J85" s="268"/>
      <c r="K85" s="269"/>
      <c r="L85" s="262"/>
      <c r="M85" s="263"/>
      <c r="N85" s="263"/>
      <c r="O85" s="264"/>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221">
        <f t="shared" si="6"/>
        <v>0</v>
      </c>
      <c r="AV85" s="222"/>
      <c r="AW85" s="225">
        <f t="shared" si="8"/>
        <v>0</v>
      </c>
      <c r="AX85" s="226"/>
      <c r="AY85" s="280"/>
      <c r="AZ85" s="281"/>
      <c r="BA85" s="281"/>
      <c r="BB85" s="281"/>
      <c r="BC85" s="281"/>
      <c r="BD85" s="282"/>
    </row>
    <row r="86" spans="2:56" ht="39.950000000000003" customHeight="1">
      <c r="B86" s="66">
        <f t="shared" si="4"/>
        <v>74</v>
      </c>
      <c r="C86" s="257"/>
      <c r="D86" s="258"/>
      <c r="E86" s="265"/>
      <c r="F86" s="266"/>
      <c r="G86" s="267"/>
      <c r="H86" s="268"/>
      <c r="I86" s="268"/>
      <c r="J86" s="268"/>
      <c r="K86" s="269"/>
      <c r="L86" s="262"/>
      <c r="M86" s="263"/>
      <c r="N86" s="263"/>
      <c r="O86" s="264"/>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221">
        <f t="shared" si="6"/>
        <v>0</v>
      </c>
      <c r="AV86" s="222"/>
      <c r="AW86" s="225">
        <f t="shared" si="8"/>
        <v>0</v>
      </c>
      <c r="AX86" s="226"/>
      <c r="AY86" s="280"/>
      <c r="AZ86" s="281"/>
      <c r="BA86" s="281"/>
      <c r="BB86" s="281"/>
      <c r="BC86" s="281"/>
      <c r="BD86" s="282"/>
    </row>
    <row r="87" spans="2:56" ht="39.950000000000003" customHeight="1">
      <c r="B87" s="66">
        <f t="shared" si="4"/>
        <v>75</v>
      </c>
      <c r="C87" s="257"/>
      <c r="D87" s="258"/>
      <c r="E87" s="265"/>
      <c r="F87" s="266"/>
      <c r="G87" s="267"/>
      <c r="H87" s="268"/>
      <c r="I87" s="268"/>
      <c r="J87" s="268"/>
      <c r="K87" s="269"/>
      <c r="L87" s="262"/>
      <c r="M87" s="263"/>
      <c r="N87" s="263"/>
      <c r="O87" s="264"/>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221">
        <f t="shared" si="6"/>
        <v>0</v>
      </c>
      <c r="AV87" s="222"/>
      <c r="AW87" s="225">
        <f t="shared" si="8"/>
        <v>0</v>
      </c>
      <c r="AX87" s="226"/>
      <c r="AY87" s="280"/>
      <c r="AZ87" s="281"/>
      <c r="BA87" s="281"/>
      <c r="BB87" s="281"/>
      <c r="BC87" s="281"/>
      <c r="BD87" s="282"/>
    </row>
    <row r="88" spans="2:56" ht="39.950000000000003" customHeight="1">
      <c r="B88" s="66">
        <f t="shared" si="4"/>
        <v>76</v>
      </c>
      <c r="C88" s="257"/>
      <c r="D88" s="258"/>
      <c r="E88" s="265"/>
      <c r="F88" s="266"/>
      <c r="G88" s="267"/>
      <c r="H88" s="268"/>
      <c r="I88" s="268"/>
      <c r="J88" s="268"/>
      <c r="K88" s="269"/>
      <c r="L88" s="262"/>
      <c r="M88" s="263"/>
      <c r="N88" s="263"/>
      <c r="O88" s="264"/>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221">
        <f t="shared" si="6"/>
        <v>0</v>
      </c>
      <c r="AV88" s="222"/>
      <c r="AW88" s="225">
        <f t="shared" si="8"/>
        <v>0</v>
      </c>
      <c r="AX88" s="226"/>
      <c r="AY88" s="280"/>
      <c r="AZ88" s="281"/>
      <c r="BA88" s="281"/>
      <c r="BB88" s="281"/>
      <c r="BC88" s="281"/>
      <c r="BD88" s="282"/>
    </row>
    <row r="89" spans="2:56" ht="39.950000000000003" customHeight="1">
      <c r="B89" s="66">
        <f t="shared" si="4"/>
        <v>77</v>
      </c>
      <c r="C89" s="257"/>
      <c r="D89" s="258"/>
      <c r="E89" s="265"/>
      <c r="F89" s="266"/>
      <c r="G89" s="267"/>
      <c r="H89" s="268"/>
      <c r="I89" s="268"/>
      <c r="J89" s="268"/>
      <c r="K89" s="269"/>
      <c r="L89" s="262"/>
      <c r="M89" s="263"/>
      <c r="N89" s="263"/>
      <c r="O89" s="264"/>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221">
        <f t="shared" si="6"/>
        <v>0</v>
      </c>
      <c r="AV89" s="222"/>
      <c r="AW89" s="225">
        <f t="shared" si="8"/>
        <v>0</v>
      </c>
      <c r="AX89" s="226"/>
      <c r="AY89" s="280"/>
      <c r="AZ89" s="281"/>
      <c r="BA89" s="281"/>
      <c r="BB89" s="281"/>
      <c r="BC89" s="281"/>
      <c r="BD89" s="282"/>
    </row>
    <row r="90" spans="2:56" ht="39.950000000000003" customHeight="1">
      <c r="B90" s="66">
        <f t="shared" si="4"/>
        <v>78</v>
      </c>
      <c r="C90" s="257"/>
      <c r="D90" s="258"/>
      <c r="E90" s="265"/>
      <c r="F90" s="266"/>
      <c r="G90" s="267"/>
      <c r="H90" s="268"/>
      <c r="I90" s="268"/>
      <c r="J90" s="268"/>
      <c r="K90" s="269"/>
      <c r="L90" s="262"/>
      <c r="M90" s="263"/>
      <c r="N90" s="263"/>
      <c r="O90" s="264"/>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221">
        <f t="shared" si="6"/>
        <v>0</v>
      </c>
      <c r="AV90" s="222"/>
      <c r="AW90" s="225">
        <f t="shared" si="8"/>
        <v>0</v>
      </c>
      <c r="AX90" s="226"/>
      <c r="AY90" s="280"/>
      <c r="AZ90" s="281"/>
      <c r="BA90" s="281"/>
      <c r="BB90" s="281"/>
      <c r="BC90" s="281"/>
      <c r="BD90" s="282"/>
    </row>
    <row r="91" spans="2:56" ht="39.950000000000003" customHeight="1">
      <c r="B91" s="66">
        <f t="shared" si="4"/>
        <v>79</v>
      </c>
      <c r="C91" s="257"/>
      <c r="D91" s="258"/>
      <c r="E91" s="265"/>
      <c r="F91" s="266"/>
      <c r="G91" s="267"/>
      <c r="H91" s="268"/>
      <c r="I91" s="268"/>
      <c r="J91" s="268"/>
      <c r="K91" s="269"/>
      <c r="L91" s="262"/>
      <c r="M91" s="263"/>
      <c r="N91" s="263"/>
      <c r="O91" s="264"/>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221">
        <f t="shared" si="6"/>
        <v>0</v>
      </c>
      <c r="AV91" s="222"/>
      <c r="AW91" s="225">
        <f t="shared" si="8"/>
        <v>0</v>
      </c>
      <c r="AX91" s="226"/>
      <c r="AY91" s="280"/>
      <c r="AZ91" s="281"/>
      <c r="BA91" s="281"/>
      <c r="BB91" s="281"/>
      <c r="BC91" s="281"/>
      <c r="BD91" s="282"/>
    </row>
    <row r="92" spans="2:56" ht="39.950000000000003" customHeight="1">
      <c r="B92" s="66">
        <f t="shared" si="4"/>
        <v>80</v>
      </c>
      <c r="C92" s="257"/>
      <c r="D92" s="258"/>
      <c r="E92" s="265"/>
      <c r="F92" s="266"/>
      <c r="G92" s="267"/>
      <c r="H92" s="268"/>
      <c r="I92" s="268"/>
      <c r="J92" s="268"/>
      <c r="K92" s="269"/>
      <c r="L92" s="262"/>
      <c r="M92" s="263"/>
      <c r="N92" s="263"/>
      <c r="O92" s="264"/>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221">
        <f t="shared" si="6"/>
        <v>0</v>
      </c>
      <c r="AV92" s="222"/>
      <c r="AW92" s="225">
        <f t="shared" si="8"/>
        <v>0</v>
      </c>
      <c r="AX92" s="226"/>
      <c r="AY92" s="280"/>
      <c r="AZ92" s="281"/>
      <c r="BA92" s="281"/>
      <c r="BB92" s="281"/>
      <c r="BC92" s="281"/>
      <c r="BD92" s="282"/>
    </row>
    <row r="93" spans="2:56" ht="39.950000000000003" customHeight="1">
      <c r="B93" s="66">
        <f t="shared" si="4"/>
        <v>81</v>
      </c>
      <c r="C93" s="257"/>
      <c r="D93" s="258"/>
      <c r="E93" s="265"/>
      <c r="F93" s="266"/>
      <c r="G93" s="267"/>
      <c r="H93" s="268"/>
      <c r="I93" s="268"/>
      <c r="J93" s="268"/>
      <c r="K93" s="269"/>
      <c r="L93" s="262"/>
      <c r="M93" s="263"/>
      <c r="N93" s="263"/>
      <c r="O93" s="264"/>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221">
        <f t="shared" si="6"/>
        <v>0</v>
      </c>
      <c r="AV93" s="222"/>
      <c r="AW93" s="225">
        <f t="shared" si="8"/>
        <v>0</v>
      </c>
      <c r="AX93" s="226"/>
      <c r="AY93" s="280"/>
      <c r="AZ93" s="281"/>
      <c r="BA93" s="281"/>
      <c r="BB93" s="281"/>
      <c r="BC93" s="281"/>
      <c r="BD93" s="282"/>
    </row>
    <row r="94" spans="2:56" ht="39.950000000000003" customHeight="1">
      <c r="B94" s="66">
        <f t="shared" ref="B94:B112" si="9">B93+1</f>
        <v>82</v>
      </c>
      <c r="C94" s="257"/>
      <c r="D94" s="258"/>
      <c r="E94" s="265"/>
      <c r="F94" s="266"/>
      <c r="G94" s="267"/>
      <c r="H94" s="268"/>
      <c r="I94" s="268"/>
      <c r="J94" s="268"/>
      <c r="K94" s="269"/>
      <c r="L94" s="262"/>
      <c r="M94" s="263"/>
      <c r="N94" s="263"/>
      <c r="O94" s="264"/>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221">
        <f t="shared" si="6"/>
        <v>0</v>
      </c>
      <c r="AV94" s="222"/>
      <c r="AW94" s="225">
        <f t="shared" si="8"/>
        <v>0</v>
      </c>
      <c r="AX94" s="226"/>
      <c r="AY94" s="280"/>
      <c r="AZ94" s="281"/>
      <c r="BA94" s="281"/>
      <c r="BB94" s="281"/>
      <c r="BC94" s="281"/>
      <c r="BD94" s="282"/>
    </row>
    <row r="95" spans="2:56" ht="39.950000000000003" customHeight="1">
      <c r="B95" s="66">
        <f t="shared" si="9"/>
        <v>83</v>
      </c>
      <c r="C95" s="257"/>
      <c r="D95" s="258"/>
      <c r="E95" s="265"/>
      <c r="F95" s="266"/>
      <c r="G95" s="267"/>
      <c r="H95" s="268"/>
      <c r="I95" s="268"/>
      <c r="J95" s="268"/>
      <c r="K95" s="269"/>
      <c r="L95" s="262"/>
      <c r="M95" s="263"/>
      <c r="N95" s="263"/>
      <c r="O95" s="264"/>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221">
        <f t="shared" ref="AU95:AU111" si="10">IF($AZ$3="４週",SUM(P95:AQ95),IF($AZ$3="暦月",SUM(P95:AT95),""))</f>
        <v>0</v>
      </c>
      <c r="AV95" s="222"/>
      <c r="AW95" s="225">
        <f t="shared" si="8"/>
        <v>0</v>
      </c>
      <c r="AX95" s="226"/>
      <c r="AY95" s="280"/>
      <c r="AZ95" s="281"/>
      <c r="BA95" s="281"/>
      <c r="BB95" s="281"/>
      <c r="BC95" s="281"/>
      <c r="BD95" s="282"/>
    </row>
    <row r="96" spans="2:56" ht="39.950000000000003" customHeight="1">
      <c r="B96" s="66">
        <f t="shared" si="9"/>
        <v>84</v>
      </c>
      <c r="C96" s="257"/>
      <c r="D96" s="258"/>
      <c r="E96" s="265"/>
      <c r="F96" s="266"/>
      <c r="G96" s="267"/>
      <c r="H96" s="268"/>
      <c r="I96" s="268"/>
      <c r="J96" s="268"/>
      <c r="K96" s="269"/>
      <c r="L96" s="262"/>
      <c r="M96" s="263"/>
      <c r="N96" s="263"/>
      <c r="O96" s="264"/>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221">
        <f t="shared" si="10"/>
        <v>0</v>
      </c>
      <c r="AV96" s="222"/>
      <c r="AW96" s="225">
        <f t="shared" si="8"/>
        <v>0</v>
      </c>
      <c r="AX96" s="226"/>
      <c r="AY96" s="280"/>
      <c r="AZ96" s="281"/>
      <c r="BA96" s="281"/>
      <c r="BB96" s="281"/>
      <c r="BC96" s="281"/>
      <c r="BD96" s="282"/>
    </row>
    <row r="97" spans="2:56" ht="39.950000000000003" customHeight="1">
      <c r="B97" s="66">
        <f t="shared" si="9"/>
        <v>85</v>
      </c>
      <c r="C97" s="257"/>
      <c r="D97" s="258"/>
      <c r="E97" s="265"/>
      <c r="F97" s="266"/>
      <c r="G97" s="267"/>
      <c r="H97" s="268"/>
      <c r="I97" s="268"/>
      <c r="J97" s="268"/>
      <c r="K97" s="269"/>
      <c r="L97" s="262"/>
      <c r="M97" s="263"/>
      <c r="N97" s="263"/>
      <c r="O97" s="264"/>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221">
        <f t="shared" si="10"/>
        <v>0</v>
      </c>
      <c r="AV97" s="222"/>
      <c r="AW97" s="225">
        <f t="shared" si="8"/>
        <v>0</v>
      </c>
      <c r="AX97" s="226"/>
      <c r="AY97" s="280"/>
      <c r="AZ97" s="281"/>
      <c r="BA97" s="281"/>
      <c r="BB97" s="281"/>
      <c r="BC97" s="281"/>
      <c r="BD97" s="282"/>
    </row>
    <row r="98" spans="2:56" ht="39.950000000000003" customHeight="1">
      <c r="B98" s="66">
        <f t="shared" si="9"/>
        <v>86</v>
      </c>
      <c r="C98" s="257"/>
      <c r="D98" s="258"/>
      <c r="E98" s="265"/>
      <c r="F98" s="266"/>
      <c r="G98" s="267"/>
      <c r="H98" s="268"/>
      <c r="I98" s="268"/>
      <c r="J98" s="268"/>
      <c r="K98" s="269"/>
      <c r="L98" s="262"/>
      <c r="M98" s="263"/>
      <c r="N98" s="263"/>
      <c r="O98" s="264"/>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221">
        <f t="shared" si="10"/>
        <v>0</v>
      </c>
      <c r="AV98" s="222"/>
      <c r="AW98" s="225">
        <f t="shared" si="8"/>
        <v>0</v>
      </c>
      <c r="AX98" s="226"/>
      <c r="AY98" s="280"/>
      <c r="AZ98" s="281"/>
      <c r="BA98" s="281"/>
      <c r="BB98" s="281"/>
      <c r="BC98" s="281"/>
      <c r="BD98" s="282"/>
    </row>
    <row r="99" spans="2:56" ht="39.950000000000003" customHeight="1">
      <c r="B99" s="66">
        <f t="shared" si="9"/>
        <v>87</v>
      </c>
      <c r="C99" s="257"/>
      <c r="D99" s="258"/>
      <c r="E99" s="265"/>
      <c r="F99" s="266"/>
      <c r="G99" s="267"/>
      <c r="H99" s="268"/>
      <c r="I99" s="268"/>
      <c r="J99" s="268"/>
      <c r="K99" s="269"/>
      <c r="L99" s="262"/>
      <c r="M99" s="263"/>
      <c r="N99" s="263"/>
      <c r="O99" s="264"/>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221">
        <f t="shared" si="10"/>
        <v>0</v>
      </c>
      <c r="AV99" s="222"/>
      <c r="AW99" s="225">
        <f t="shared" si="8"/>
        <v>0</v>
      </c>
      <c r="AX99" s="226"/>
      <c r="AY99" s="280"/>
      <c r="AZ99" s="281"/>
      <c r="BA99" s="281"/>
      <c r="BB99" s="281"/>
      <c r="BC99" s="281"/>
      <c r="BD99" s="282"/>
    </row>
    <row r="100" spans="2:56" ht="39.950000000000003" customHeight="1">
      <c r="B100" s="66">
        <f t="shared" si="9"/>
        <v>88</v>
      </c>
      <c r="C100" s="257"/>
      <c r="D100" s="258"/>
      <c r="E100" s="265"/>
      <c r="F100" s="266"/>
      <c r="G100" s="267"/>
      <c r="H100" s="268"/>
      <c r="I100" s="268"/>
      <c r="J100" s="268"/>
      <c r="K100" s="269"/>
      <c r="L100" s="262"/>
      <c r="M100" s="263"/>
      <c r="N100" s="263"/>
      <c r="O100" s="264"/>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221">
        <f t="shared" si="10"/>
        <v>0</v>
      </c>
      <c r="AV100" s="222"/>
      <c r="AW100" s="225">
        <f t="shared" si="8"/>
        <v>0</v>
      </c>
      <c r="AX100" s="226"/>
      <c r="AY100" s="280"/>
      <c r="AZ100" s="281"/>
      <c r="BA100" s="281"/>
      <c r="BB100" s="281"/>
      <c r="BC100" s="281"/>
      <c r="BD100" s="282"/>
    </row>
    <row r="101" spans="2:56" ht="39.950000000000003" customHeight="1">
      <c r="B101" s="66">
        <f t="shared" si="9"/>
        <v>89</v>
      </c>
      <c r="C101" s="257"/>
      <c r="D101" s="258"/>
      <c r="E101" s="265"/>
      <c r="F101" s="266"/>
      <c r="G101" s="267"/>
      <c r="H101" s="268"/>
      <c r="I101" s="268"/>
      <c r="J101" s="268"/>
      <c r="K101" s="269"/>
      <c r="L101" s="262"/>
      <c r="M101" s="263"/>
      <c r="N101" s="263"/>
      <c r="O101" s="264"/>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221">
        <f t="shared" si="10"/>
        <v>0</v>
      </c>
      <c r="AV101" s="222"/>
      <c r="AW101" s="225">
        <f t="shared" si="8"/>
        <v>0</v>
      </c>
      <c r="AX101" s="226"/>
      <c r="AY101" s="280"/>
      <c r="AZ101" s="281"/>
      <c r="BA101" s="281"/>
      <c r="BB101" s="281"/>
      <c r="BC101" s="281"/>
      <c r="BD101" s="282"/>
    </row>
    <row r="102" spans="2:56" ht="39.950000000000003" customHeight="1">
      <c r="B102" s="66">
        <f t="shared" si="9"/>
        <v>90</v>
      </c>
      <c r="C102" s="257"/>
      <c r="D102" s="258"/>
      <c r="E102" s="265"/>
      <c r="F102" s="266"/>
      <c r="G102" s="267"/>
      <c r="H102" s="268"/>
      <c r="I102" s="268"/>
      <c r="J102" s="268"/>
      <c r="K102" s="269"/>
      <c r="L102" s="262"/>
      <c r="M102" s="263"/>
      <c r="N102" s="263"/>
      <c r="O102" s="264"/>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221">
        <f t="shared" si="10"/>
        <v>0</v>
      </c>
      <c r="AV102" s="222"/>
      <c r="AW102" s="225">
        <f t="shared" si="8"/>
        <v>0</v>
      </c>
      <c r="AX102" s="226"/>
      <c r="AY102" s="280"/>
      <c r="AZ102" s="281"/>
      <c r="BA102" s="281"/>
      <c r="BB102" s="281"/>
      <c r="BC102" s="281"/>
      <c r="BD102" s="282"/>
    </row>
    <row r="103" spans="2:56" ht="39.950000000000003" customHeight="1">
      <c r="B103" s="66">
        <f t="shared" si="9"/>
        <v>91</v>
      </c>
      <c r="C103" s="257"/>
      <c r="D103" s="258"/>
      <c r="E103" s="265"/>
      <c r="F103" s="266"/>
      <c r="G103" s="267"/>
      <c r="H103" s="268"/>
      <c r="I103" s="268"/>
      <c r="J103" s="268"/>
      <c r="K103" s="269"/>
      <c r="L103" s="262"/>
      <c r="M103" s="263"/>
      <c r="N103" s="263"/>
      <c r="O103" s="264"/>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221">
        <f t="shared" si="10"/>
        <v>0</v>
      </c>
      <c r="AV103" s="222"/>
      <c r="AW103" s="225">
        <f t="shared" si="8"/>
        <v>0</v>
      </c>
      <c r="AX103" s="226"/>
      <c r="AY103" s="280"/>
      <c r="AZ103" s="281"/>
      <c r="BA103" s="281"/>
      <c r="BB103" s="281"/>
      <c r="BC103" s="281"/>
      <c r="BD103" s="282"/>
    </row>
    <row r="104" spans="2:56" ht="39.950000000000003" customHeight="1">
      <c r="B104" s="66">
        <f t="shared" si="9"/>
        <v>92</v>
      </c>
      <c r="C104" s="257"/>
      <c r="D104" s="258"/>
      <c r="E104" s="265"/>
      <c r="F104" s="266"/>
      <c r="G104" s="267"/>
      <c r="H104" s="268"/>
      <c r="I104" s="268"/>
      <c r="J104" s="268"/>
      <c r="K104" s="269"/>
      <c r="L104" s="262"/>
      <c r="M104" s="263"/>
      <c r="N104" s="263"/>
      <c r="O104" s="264"/>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221">
        <f t="shared" si="10"/>
        <v>0</v>
      </c>
      <c r="AV104" s="222"/>
      <c r="AW104" s="225">
        <f t="shared" si="8"/>
        <v>0</v>
      </c>
      <c r="AX104" s="226"/>
      <c r="AY104" s="280"/>
      <c r="AZ104" s="281"/>
      <c r="BA104" s="281"/>
      <c r="BB104" s="281"/>
      <c r="BC104" s="281"/>
      <c r="BD104" s="282"/>
    </row>
    <row r="105" spans="2:56" ht="39.950000000000003" customHeight="1">
      <c r="B105" s="66">
        <f t="shared" si="9"/>
        <v>93</v>
      </c>
      <c r="C105" s="257"/>
      <c r="D105" s="258"/>
      <c r="E105" s="265"/>
      <c r="F105" s="266"/>
      <c r="G105" s="267"/>
      <c r="H105" s="268"/>
      <c r="I105" s="268"/>
      <c r="J105" s="268"/>
      <c r="K105" s="269"/>
      <c r="L105" s="262"/>
      <c r="M105" s="263"/>
      <c r="N105" s="263"/>
      <c r="O105" s="264"/>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221">
        <f t="shared" si="10"/>
        <v>0</v>
      </c>
      <c r="AV105" s="222"/>
      <c r="AW105" s="225">
        <f t="shared" si="8"/>
        <v>0</v>
      </c>
      <c r="AX105" s="226"/>
      <c r="AY105" s="280"/>
      <c r="AZ105" s="281"/>
      <c r="BA105" s="281"/>
      <c r="BB105" s="281"/>
      <c r="BC105" s="281"/>
      <c r="BD105" s="282"/>
    </row>
    <row r="106" spans="2:56" ht="39.950000000000003" customHeight="1">
      <c r="B106" s="66">
        <f t="shared" si="9"/>
        <v>94</v>
      </c>
      <c r="C106" s="257"/>
      <c r="D106" s="258"/>
      <c r="E106" s="265"/>
      <c r="F106" s="266"/>
      <c r="G106" s="267"/>
      <c r="H106" s="268"/>
      <c r="I106" s="268"/>
      <c r="J106" s="268"/>
      <c r="K106" s="269"/>
      <c r="L106" s="262"/>
      <c r="M106" s="263"/>
      <c r="N106" s="263"/>
      <c r="O106" s="264"/>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221">
        <f t="shared" si="10"/>
        <v>0</v>
      </c>
      <c r="AV106" s="222"/>
      <c r="AW106" s="225">
        <f t="shared" si="8"/>
        <v>0</v>
      </c>
      <c r="AX106" s="226"/>
      <c r="AY106" s="280"/>
      <c r="AZ106" s="281"/>
      <c r="BA106" s="281"/>
      <c r="BB106" s="281"/>
      <c r="BC106" s="281"/>
      <c r="BD106" s="282"/>
    </row>
    <row r="107" spans="2:56" ht="39.950000000000003" customHeight="1">
      <c r="B107" s="66">
        <f t="shared" si="9"/>
        <v>95</v>
      </c>
      <c r="C107" s="257"/>
      <c r="D107" s="258"/>
      <c r="E107" s="265"/>
      <c r="F107" s="266"/>
      <c r="G107" s="267"/>
      <c r="H107" s="268"/>
      <c r="I107" s="268"/>
      <c r="J107" s="268"/>
      <c r="K107" s="269"/>
      <c r="L107" s="262"/>
      <c r="M107" s="263"/>
      <c r="N107" s="263"/>
      <c r="O107" s="264"/>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221">
        <f t="shared" si="10"/>
        <v>0</v>
      </c>
      <c r="AV107" s="222"/>
      <c r="AW107" s="225">
        <f t="shared" si="8"/>
        <v>0</v>
      </c>
      <c r="AX107" s="226"/>
      <c r="AY107" s="280"/>
      <c r="AZ107" s="281"/>
      <c r="BA107" s="281"/>
      <c r="BB107" s="281"/>
      <c r="BC107" s="281"/>
      <c r="BD107" s="282"/>
    </row>
    <row r="108" spans="2:56" ht="39.950000000000003" customHeight="1">
      <c r="B108" s="66">
        <f t="shared" si="9"/>
        <v>96</v>
      </c>
      <c r="C108" s="257"/>
      <c r="D108" s="258"/>
      <c r="E108" s="265"/>
      <c r="F108" s="266"/>
      <c r="G108" s="267"/>
      <c r="H108" s="268"/>
      <c r="I108" s="268"/>
      <c r="J108" s="268"/>
      <c r="K108" s="269"/>
      <c r="L108" s="262"/>
      <c r="M108" s="263"/>
      <c r="N108" s="263"/>
      <c r="O108" s="264"/>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221">
        <f t="shared" si="10"/>
        <v>0</v>
      </c>
      <c r="AV108" s="222"/>
      <c r="AW108" s="225">
        <f t="shared" si="8"/>
        <v>0</v>
      </c>
      <c r="AX108" s="226"/>
      <c r="AY108" s="280"/>
      <c r="AZ108" s="281"/>
      <c r="BA108" s="281"/>
      <c r="BB108" s="281"/>
      <c r="BC108" s="281"/>
      <c r="BD108" s="282"/>
    </row>
    <row r="109" spans="2:56" ht="39.950000000000003" customHeight="1">
      <c r="B109" s="66">
        <f t="shared" si="9"/>
        <v>97</v>
      </c>
      <c r="C109" s="257"/>
      <c r="D109" s="258"/>
      <c r="E109" s="265"/>
      <c r="F109" s="266"/>
      <c r="G109" s="267"/>
      <c r="H109" s="268"/>
      <c r="I109" s="268"/>
      <c r="J109" s="268"/>
      <c r="K109" s="269"/>
      <c r="L109" s="262"/>
      <c r="M109" s="263"/>
      <c r="N109" s="263"/>
      <c r="O109" s="264"/>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221">
        <f t="shared" si="10"/>
        <v>0</v>
      </c>
      <c r="AV109" s="222"/>
      <c r="AW109" s="225">
        <f t="shared" si="8"/>
        <v>0</v>
      </c>
      <c r="AX109" s="226"/>
      <c r="AY109" s="280"/>
      <c r="AZ109" s="281"/>
      <c r="BA109" s="281"/>
      <c r="BB109" s="281"/>
      <c r="BC109" s="281"/>
      <c r="BD109" s="282"/>
    </row>
    <row r="110" spans="2:56" ht="39.950000000000003" customHeight="1">
      <c r="B110" s="66">
        <f t="shared" si="9"/>
        <v>98</v>
      </c>
      <c r="C110" s="257"/>
      <c r="D110" s="258"/>
      <c r="E110" s="265"/>
      <c r="F110" s="266"/>
      <c r="G110" s="267"/>
      <c r="H110" s="268"/>
      <c r="I110" s="268"/>
      <c r="J110" s="268"/>
      <c r="K110" s="269"/>
      <c r="L110" s="262"/>
      <c r="M110" s="263"/>
      <c r="N110" s="263"/>
      <c r="O110" s="264"/>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221">
        <f t="shared" si="10"/>
        <v>0</v>
      </c>
      <c r="AV110" s="222"/>
      <c r="AW110" s="225">
        <f t="shared" si="8"/>
        <v>0</v>
      </c>
      <c r="AX110" s="226"/>
      <c r="AY110" s="280"/>
      <c r="AZ110" s="281"/>
      <c r="BA110" s="281"/>
      <c r="BB110" s="281"/>
      <c r="BC110" s="281"/>
      <c r="BD110" s="282"/>
    </row>
    <row r="111" spans="2:56" ht="39.950000000000003" customHeight="1">
      <c r="B111" s="66">
        <f t="shared" si="9"/>
        <v>99</v>
      </c>
      <c r="C111" s="257"/>
      <c r="D111" s="258"/>
      <c r="E111" s="265"/>
      <c r="F111" s="266"/>
      <c r="G111" s="267"/>
      <c r="H111" s="268"/>
      <c r="I111" s="268"/>
      <c r="J111" s="268"/>
      <c r="K111" s="269"/>
      <c r="L111" s="262"/>
      <c r="M111" s="263"/>
      <c r="N111" s="263"/>
      <c r="O111" s="264"/>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221">
        <f t="shared" si="10"/>
        <v>0</v>
      </c>
      <c r="AV111" s="222"/>
      <c r="AW111" s="225">
        <f t="shared" si="8"/>
        <v>0</v>
      </c>
      <c r="AX111" s="226"/>
      <c r="AY111" s="280"/>
      <c r="AZ111" s="281"/>
      <c r="BA111" s="281"/>
      <c r="BB111" s="281"/>
      <c r="BC111" s="281"/>
      <c r="BD111" s="282"/>
    </row>
    <row r="112" spans="2:56" ht="39.950000000000003" customHeight="1" thickBot="1">
      <c r="B112" s="67">
        <f t="shared" si="9"/>
        <v>100</v>
      </c>
      <c r="C112" s="270"/>
      <c r="D112" s="271"/>
      <c r="E112" s="272"/>
      <c r="F112" s="273"/>
      <c r="G112" s="274"/>
      <c r="H112" s="275"/>
      <c r="I112" s="275"/>
      <c r="J112" s="275"/>
      <c r="K112" s="276"/>
      <c r="L112" s="277"/>
      <c r="M112" s="278"/>
      <c r="N112" s="278"/>
      <c r="O112" s="279"/>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246">
        <f t="shared" si="3"/>
        <v>0</v>
      </c>
      <c r="AV112" s="247"/>
      <c r="AW112" s="248">
        <f t="shared" si="8"/>
        <v>0</v>
      </c>
      <c r="AX112" s="249"/>
      <c r="AY112" s="283"/>
      <c r="AZ112" s="284"/>
      <c r="BA112" s="284"/>
      <c r="BB112" s="284"/>
      <c r="BC112" s="284"/>
      <c r="BD112" s="285"/>
    </row>
    <row r="113" spans="2:49" ht="20.25" customHeight="1">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c r="B114" s="47"/>
      <c r="C114" s="47" t="s">
        <v>164</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c r="B116" s="47"/>
      <c r="C116" s="47" t="s">
        <v>35</v>
      </c>
      <c r="D116" s="77"/>
      <c r="E116" s="77"/>
      <c r="F116" s="47"/>
      <c r="G116" s="47"/>
      <c r="H116" s="47"/>
      <c r="I116" s="47"/>
      <c r="J116" s="47"/>
      <c r="K116" s="47"/>
      <c r="L116" s="224" t="s">
        <v>29</v>
      </c>
      <c r="M116" s="224"/>
      <c r="N116" s="47"/>
      <c r="O116" s="47"/>
      <c r="P116" s="47"/>
      <c r="Q116" s="47"/>
      <c r="R116" s="199" t="s">
        <v>55</v>
      </c>
      <c r="S116" s="199"/>
      <c r="T116" s="199" t="s">
        <v>56</v>
      </c>
      <c r="U116" s="199"/>
      <c r="V116" s="199"/>
      <c r="W116" s="199"/>
      <c r="X116" s="47"/>
      <c r="Y116" s="205" t="s">
        <v>59</v>
      </c>
      <c r="Z116" s="205"/>
      <c r="AA116" s="205"/>
      <c r="AB116" s="205"/>
      <c r="AC116" s="47"/>
      <c r="AD116" s="47"/>
      <c r="AE116" s="76" t="s">
        <v>68</v>
      </c>
      <c r="AF116" s="76"/>
      <c r="AG116" s="47"/>
      <c r="AH116" s="47"/>
      <c r="AI116" s="152" t="s">
        <v>8</v>
      </c>
      <c r="AJ116" s="154"/>
      <c r="AK116" s="152" t="s">
        <v>9</v>
      </c>
      <c r="AL116" s="153"/>
      <c r="AM116" s="153"/>
      <c r="AN116" s="154"/>
      <c r="AO116" s="83"/>
      <c r="AP116" s="83"/>
      <c r="AQ116" s="83"/>
      <c r="AR116" s="83"/>
      <c r="AS116" s="186"/>
      <c r="AT116" s="186"/>
      <c r="AU116" s="83"/>
      <c r="AV116" s="83"/>
      <c r="AW116" s="83"/>
    </row>
    <row r="117" spans="2:49" ht="20.25" customHeight="1">
      <c r="B117" s="47"/>
      <c r="C117" s="293"/>
      <c r="D117" s="293"/>
      <c r="E117" s="293"/>
      <c r="F117" s="294">
        <f>IF(AB2=1,10,IF(AB2=2,11,IF(AB2=3,12,AB2-3)))</f>
        <v>1</v>
      </c>
      <c r="G117" s="294"/>
      <c r="H117" s="294">
        <f>IF(AB2=1,11,IF(AB2=2,12,AB2-2))</f>
        <v>2</v>
      </c>
      <c r="I117" s="294"/>
      <c r="J117" s="294">
        <f>IF(AB2=1,12,AB2-1)</f>
        <v>3</v>
      </c>
      <c r="K117" s="294"/>
      <c r="L117" s="295" t="s">
        <v>28</v>
      </c>
      <c r="M117" s="295"/>
      <c r="N117" s="47"/>
      <c r="O117" s="47"/>
      <c r="P117" s="47"/>
      <c r="Q117" s="47"/>
      <c r="R117" s="151"/>
      <c r="S117" s="151"/>
      <c r="T117" s="151" t="s">
        <v>57</v>
      </c>
      <c r="U117" s="151"/>
      <c r="V117" s="151" t="s">
        <v>58</v>
      </c>
      <c r="W117" s="151"/>
      <c r="X117" s="47"/>
      <c r="Y117" s="151" t="s">
        <v>57</v>
      </c>
      <c r="Z117" s="151"/>
      <c r="AA117" s="151" t="s">
        <v>58</v>
      </c>
      <c r="AB117" s="151"/>
      <c r="AC117" s="47"/>
      <c r="AD117" s="47"/>
      <c r="AE117" s="76" t="s">
        <v>64</v>
      </c>
      <c r="AF117" s="76"/>
      <c r="AG117" s="47"/>
      <c r="AH117" s="47"/>
      <c r="AI117" s="152" t="s">
        <v>4</v>
      </c>
      <c r="AJ117" s="154"/>
      <c r="AK117" s="152" t="s">
        <v>72</v>
      </c>
      <c r="AL117" s="153"/>
      <c r="AM117" s="153"/>
      <c r="AN117" s="154"/>
      <c r="AO117" s="85"/>
      <c r="AP117" s="85"/>
      <c r="AQ117" s="83"/>
      <c r="AR117" s="86"/>
      <c r="AS117" s="206"/>
      <c r="AT117" s="206"/>
      <c r="AU117" s="83"/>
      <c r="AV117" s="83"/>
      <c r="AW117" s="83"/>
    </row>
    <row r="118" spans="2:49" ht="20.25" customHeight="1">
      <c r="B118" s="47"/>
      <c r="C118" s="293" t="s">
        <v>116</v>
      </c>
      <c r="D118" s="293"/>
      <c r="E118" s="293"/>
      <c r="F118" s="196"/>
      <c r="G118" s="196"/>
      <c r="H118" s="196"/>
      <c r="I118" s="196"/>
      <c r="J118" s="196"/>
      <c r="K118" s="196"/>
      <c r="L118" s="188">
        <f>SUM(F118:K118)</f>
        <v>0</v>
      </c>
      <c r="M118" s="188"/>
      <c r="N118" s="47"/>
      <c r="O118" s="47"/>
      <c r="P118" s="47"/>
      <c r="Q118" s="47"/>
      <c r="R118" s="152" t="s">
        <v>4</v>
      </c>
      <c r="S118" s="154"/>
      <c r="T118" s="289">
        <f>SUMIFS($AU$13:$AV$112,$C$13:$D$112,"訪問介護員",$E$13:$F$112,"A")+SUMIFS($AU$13:$AV$112,$C$13:$D$112,"サービス提供責任者",$E$13:$F$112,"A")</f>
        <v>0</v>
      </c>
      <c r="U118" s="290"/>
      <c r="V118" s="189">
        <f>SUMIFS($AW$13:$AX$112,$C$13:$D$112,"訪問介護員",$E$13:$F$112,"A")+SUMIFS($AW$13:$AX$112,$C$13:$D$112,"サービス提供責任者",$E$13:$F$112,"A")</f>
        <v>0</v>
      </c>
      <c r="W118" s="190"/>
      <c r="X118" s="94"/>
      <c r="Y118" s="291">
        <v>0</v>
      </c>
      <c r="Z118" s="292"/>
      <c r="AA118" s="291">
        <v>0</v>
      </c>
      <c r="AB118" s="292"/>
      <c r="AC118" s="94"/>
      <c r="AD118" s="94"/>
      <c r="AE118" s="291">
        <v>0</v>
      </c>
      <c r="AF118" s="292"/>
      <c r="AG118" s="47"/>
      <c r="AH118" s="47"/>
      <c r="AI118" s="152" t="s">
        <v>5</v>
      </c>
      <c r="AJ118" s="154"/>
      <c r="AK118" s="152" t="s">
        <v>73</v>
      </c>
      <c r="AL118" s="153"/>
      <c r="AM118" s="153"/>
      <c r="AN118" s="154"/>
      <c r="AO118" s="86"/>
      <c r="AP118" s="83"/>
      <c r="AQ118" s="223"/>
      <c r="AR118" s="223"/>
      <c r="AS118" s="223"/>
      <c r="AT118" s="223"/>
      <c r="AU118" s="83"/>
      <c r="AV118" s="83"/>
      <c r="AW118" s="83"/>
    </row>
    <row r="119" spans="2:49" ht="20.25" customHeight="1">
      <c r="B119" s="47"/>
      <c r="C119" s="293" t="s">
        <v>117</v>
      </c>
      <c r="D119" s="293"/>
      <c r="E119" s="293"/>
      <c r="F119" s="196"/>
      <c r="G119" s="196"/>
      <c r="H119" s="196"/>
      <c r="I119" s="196"/>
      <c r="J119" s="196"/>
      <c r="K119" s="196"/>
      <c r="L119" s="188">
        <f>SUM(F119:K119)</f>
        <v>0</v>
      </c>
      <c r="M119" s="188"/>
      <c r="N119" s="47"/>
      <c r="O119" s="47"/>
      <c r="P119" s="47"/>
      <c r="Q119" s="47"/>
      <c r="R119" s="152" t="s">
        <v>5</v>
      </c>
      <c r="S119" s="154"/>
      <c r="T119" s="289">
        <f>SUMIFS($AU$13:$AV$112,$C$13:$D$112,"訪問介護員",$E$13:$F$112,"B")+SUMIFS($AU$13:$AV$112,$C$13:$D$112,"サービス提供責任者",$E$13:$F$112,"B")</f>
        <v>0</v>
      </c>
      <c r="U119" s="290"/>
      <c r="V119" s="189">
        <f>SUMIFS($AW$13:$AX$112,$C$13:$D$112,"訪問介護員",$E$13:$F$112,"B")+SUMIFS($AW$13:$AX$112,$C$13:$D$112,"サービス提供責任者",$E$13:$F$112,"B")</f>
        <v>0</v>
      </c>
      <c r="W119" s="190"/>
      <c r="X119" s="94"/>
      <c r="Y119" s="291">
        <v>0</v>
      </c>
      <c r="Z119" s="292"/>
      <c r="AA119" s="291">
        <v>0</v>
      </c>
      <c r="AB119" s="292"/>
      <c r="AC119" s="94"/>
      <c r="AD119" s="94"/>
      <c r="AE119" s="291">
        <v>0</v>
      </c>
      <c r="AF119" s="292"/>
      <c r="AG119" s="47"/>
      <c r="AH119" s="47"/>
      <c r="AI119" s="152" t="s">
        <v>6</v>
      </c>
      <c r="AJ119" s="154"/>
      <c r="AK119" s="152" t="s">
        <v>74</v>
      </c>
      <c r="AL119" s="153"/>
      <c r="AM119" s="153"/>
      <c r="AN119" s="154"/>
      <c r="AO119" s="86"/>
      <c r="AP119" s="83"/>
      <c r="AQ119" s="156"/>
      <c r="AR119" s="156"/>
      <c r="AS119" s="156"/>
      <c r="AT119" s="156"/>
      <c r="AU119" s="83"/>
      <c r="AV119" s="83"/>
      <c r="AW119" s="83"/>
    </row>
    <row r="120" spans="2:49" ht="20.25" customHeight="1">
      <c r="B120" s="47"/>
      <c r="C120" s="293" t="s">
        <v>28</v>
      </c>
      <c r="D120" s="293"/>
      <c r="E120" s="293"/>
      <c r="F120" s="188">
        <f>SUM(F118:G119)</f>
        <v>0</v>
      </c>
      <c r="G120" s="188"/>
      <c r="H120" s="188">
        <f>SUM(H118:I119)</f>
        <v>0</v>
      </c>
      <c r="I120" s="188"/>
      <c r="J120" s="188">
        <f>SUM(J118:K119)</f>
        <v>0</v>
      </c>
      <c r="K120" s="188"/>
      <c r="L120" s="188">
        <f>SUM(L118:M119)</f>
        <v>0</v>
      </c>
      <c r="M120" s="188"/>
      <c r="N120" s="47"/>
      <c r="O120" s="47"/>
      <c r="P120" s="47"/>
      <c r="Q120" s="47"/>
      <c r="R120" s="152" t="s">
        <v>6</v>
      </c>
      <c r="S120" s="154"/>
      <c r="T120" s="289">
        <f>SUMIFS($AU$13:$AV$112,$C$13:$D$112,"訪問介護員",$E$13:$F$112,"C")+SUMIFS($AU$13:$AV$112,$C$13:$D$112,"サービス提供責任者",$E$13:$F$112,"C")</f>
        <v>0</v>
      </c>
      <c r="U120" s="290"/>
      <c r="V120" s="189">
        <f>SUMIFS($AW$13:$AX$112,$C$13:$D$112,"訪問介護員",$E$13:$F$112,"C")+SUMIFS($AW$13:$AX$112,$C$13:$D$112,"サービス提供責任者",$E$13:$F$112,"C")</f>
        <v>0</v>
      </c>
      <c r="W120" s="190"/>
      <c r="X120" s="94"/>
      <c r="Y120" s="291">
        <v>0</v>
      </c>
      <c r="Z120" s="292"/>
      <c r="AA120" s="197">
        <v>0</v>
      </c>
      <c r="AB120" s="198"/>
      <c r="AC120" s="94"/>
      <c r="AD120" s="94"/>
      <c r="AE120" s="289" t="s">
        <v>37</v>
      </c>
      <c r="AF120" s="290"/>
      <c r="AG120" s="47"/>
      <c r="AH120" s="47"/>
      <c r="AI120" s="152" t="s">
        <v>7</v>
      </c>
      <c r="AJ120" s="154"/>
      <c r="AK120" s="152" t="s">
        <v>100</v>
      </c>
      <c r="AL120" s="153"/>
      <c r="AM120" s="153"/>
      <c r="AN120" s="154"/>
      <c r="AO120" s="87"/>
      <c r="AP120" s="83"/>
      <c r="AQ120" s="159"/>
      <c r="AR120" s="159"/>
      <c r="AS120" s="161"/>
      <c r="AT120" s="161"/>
      <c r="AU120" s="83"/>
      <c r="AV120" s="83"/>
      <c r="AW120" s="83"/>
    </row>
    <row r="121" spans="2:49" ht="20.25" customHeight="1">
      <c r="B121" s="47"/>
      <c r="C121" s="47" t="s">
        <v>35</v>
      </c>
      <c r="L121" s="76" t="s">
        <v>30</v>
      </c>
      <c r="M121" s="88"/>
      <c r="N121" s="199"/>
      <c r="O121" s="199"/>
      <c r="P121" s="47"/>
      <c r="Q121" s="47"/>
      <c r="R121" s="152" t="s">
        <v>7</v>
      </c>
      <c r="S121" s="154"/>
      <c r="T121" s="289">
        <f>SUMIFS($AU$13:$AV$112,$C$13:$D$112,"訪問介護員",$E$13:$F$112,"D")+SUMIFS($AU$13:$AV$112,$C$13:$D$112,"サービス提供責任者",$E$13:$F$112,"D")</f>
        <v>0</v>
      </c>
      <c r="U121" s="290"/>
      <c r="V121" s="189">
        <f>SUMIFS($AW$13:$AX$112,$C$13:$D$112,"訪問介護員",$E$13:$F$112,"D")+SUMIFS($AW$13:$AX$112,$C$13:$D$112,"サービス提供責任者",$E$13:$F$112,"D")</f>
        <v>0</v>
      </c>
      <c r="W121" s="190"/>
      <c r="X121" s="94"/>
      <c r="Y121" s="291">
        <v>0</v>
      </c>
      <c r="Z121" s="292"/>
      <c r="AA121" s="197">
        <v>0</v>
      </c>
      <c r="AB121" s="198"/>
      <c r="AC121" s="94"/>
      <c r="AD121" s="94"/>
      <c r="AE121" s="289" t="s">
        <v>37</v>
      </c>
      <c r="AF121" s="290"/>
      <c r="AG121" s="47"/>
      <c r="AH121" s="47"/>
      <c r="AI121" s="47"/>
      <c r="AJ121" s="156"/>
      <c r="AK121" s="156"/>
      <c r="AL121" s="159"/>
      <c r="AM121" s="159"/>
      <c r="AN121" s="161"/>
      <c r="AO121" s="161"/>
      <c r="AP121" s="83"/>
      <c r="AQ121" s="159"/>
      <c r="AR121" s="159"/>
      <c r="AS121" s="161"/>
      <c r="AT121" s="161"/>
      <c r="AU121" s="83"/>
      <c r="AV121" s="83"/>
      <c r="AW121" s="83"/>
    </row>
    <row r="122" spans="2:49" ht="20.25" customHeight="1">
      <c r="B122" s="47"/>
      <c r="D122" s="47"/>
      <c r="E122" s="47"/>
      <c r="F122" s="47"/>
      <c r="G122" s="47"/>
      <c r="H122" s="47"/>
      <c r="I122" s="47"/>
      <c r="J122" s="47"/>
      <c r="K122" s="47"/>
      <c r="L122" s="187">
        <f>L120/3</f>
        <v>0</v>
      </c>
      <c r="M122" s="187"/>
      <c r="N122" s="47"/>
      <c r="O122" s="47"/>
      <c r="P122" s="47"/>
      <c r="Q122" s="47"/>
      <c r="R122" s="152" t="s">
        <v>28</v>
      </c>
      <c r="S122" s="154"/>
      <c r="T122" s="289">
        <f>SUM(T118:U121)</f>
        <v>0</v>
      </c>
      <c r="U122" s="290"/>
      <c r="V122" s="189">
        <f>SUM(V118:W121)</f>
        <v>0</v>
      </c>
      <c r="W122" s="190"/>
      <c r="X122" s="94"/>
      <c r="Y122" s="289">
        <f>SUM(Y118:Z121)</f>
        <v>0</v>
      </c>
      <c r="Z122" s="290"/>
      <c r="AA122" s="289">
        <f>SUM(AA118:AB121)</f>
        <v>0</v>
      </c>
      <c r="AB122" s="290"/>
      <c r="AC122" s="94"/>
      <c r="AD122" s="94"/>
      <c r="AE122" s="289">
        <f>SUM(AE118:AF119)</f>
        <v>0</v>
      </c>
      <c r="AF122" s="290"/>
      <c r="AG122" s="47"/>
      <c r="AH122" s="47"/>
      <c r="AI122" s="47"/>
      <c r="AJ122" s="156"/>
      <c r="AK122" s="156"/>
      <c r="AL122" s="159"/>
      <c r="AM122" s="159"/>
      <c r="AN122" s="160"/>
      <c r="AO122" s="160"/>
      <c r="AP122" s="83"/>
      <c r="AQ122" s="95"/>
      <c r="AR122" s="95"/>
      <c r="AS122" s="161"/>
      <c r="AT122" s="161"/>
      <c r="AU122" s="83"/>
      <c r="AV122" s="83"/>
      <c r="AW122" s="83"/>
    </row>
    <row r="123" spans="2:49" ht="20.25" customHeight="1">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184" t="s">
        <v>127</v>
      </c>
      <c r="Z124" s="185"/>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151" t="s">
        <v>62</v>
      </c>
      <c r="AC126" s="151"/>
      <c r="AD126" s="151"/>
      <c r="AE126" s="151"/>
      <c r="AF126" s="47"/>
      <c r="AG126" s="47"/>
      <c r="AH126" s="47"/>
      <c r="AI126" s="47"/>
      <c r="AJ126" s="83"/>
      <c r="AK126" s="83"/>
      <c r="AL126" s="83"/>
      <c r="AM126" s="83"/>
      <c r="AN126" s="83"/>
      <c r="AO126" s="83"/>
      <c r="AP126" s="83"/>
      <c r="AQ126" s="83"/>
      <c r="AR126" s="83"/>
      <c r="AS126" s="84"/>
      <c r="AT126" s="83"/>
      <c r="AU126" s="83"/>
      <c r="AV126" s="83"/>
      <c r="AW126" s="83"/>
    </row>
    <row r="127" spans="2:49" ht="20.25" customHeight="1">
      <c r="B127" s="47"/>
      <c r="C127" s="173">
        <f>L122</f>
        <v>0</v>
      </c>
      <c r="D127" s="174"/>
      <c r="E127" s="82" t="s">
        <v>31</v>
      </c>
      <c r="F127" s="182">
        <v>40</v>
      </c>
      <c r="G127" s="183"/>
      <c r="H127" s="82" t="s">
        <v>32</v>
      </c>
      <c r="I127" s="180">
        <f>C127/F127</f>
        <v>0</v>
      </c>
      <c r="J127" s="181"/>
      <c r="K127" s="82" t="s">
        <v>33</v>
      </c>
      <c r="L127" s="175">
        <f>IF(C127&lt;40,1,ROUNDUP(I127,1))</f>
        <v>1</v>
      </c>
      <c r="M127" s="176"/>
      <c r="N127" s="177"/>
      <c r="O127" s="47"/>
      <c r="P127" s="47"/>
      <c r="Q127" s="47"/>
      <c r="R127" s="142">
        <f>IF($Y$124="週",AA122,Y122)</f>
        <v>0</v>
      </c>
      <c r="S127" s="143"/>
      <c r="T127" s="143"/>
      <c r="U127" s="144"/>
      <c r="V127" s="82" t="s">
        <v>31</v>
      </c>
      <c r="W127" s="152">
        <f>IF($Y$124="週",$AV$5,$AZ$5)</f>
        <v>40</v>
      </c>
      <c r="X127" s="153"/>
      <c r="Y127" s="153"/>
      <c r="Z127" s="154"/>
      <c r="AA127" s="82" t="s">
        <v>32</v>
      </c>
      <c r="AB127" s="145">
        <f>ROUNDDOWN(R127/W127,1)</f>
        <v>0</v>
      </c>
      <c r="AC127" s="146"/>
      <c r="AD127" s="146"/>
      <c r="AE127" s="147"/>
      <c r="AF127" s="47"/>
      <c r="AG127" s="47"/>
      <c r="AH127" s="47"/>
      <c r="AI127" s="47"/>
      <c r="AJ127" s="155"/>
      <c r="AK127" s="155"/>
      <c r="AL127" s="155"/>
      <c r="AM127" s="155"/>
      <c r="AN127" s="86"/>
      <c r="AO127" s="156"/>
      <c r="AP127" s="156"/>
      <c r="AQ127" s="156"/>
      <c r="AR127" s="156"/>
      <c r="AS127" s="86"/>
      <c r="AT127" s="186"/>
      <c r="AU127" s="186"/>
      <c r="AV127" s="186"/>
      <c r="AW127" s="186"/>
    </row>
    <row r="128" spans="2:49" ht="20.25" customHeight="1">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151" t="s">
        <v>28</v>
      </c>
      <c r="AC131" s="151"/>
      <c r="AD131" s="151"/>
      <c r="AE131" s="151"/>
      <c r="AF131" s="47"/>
      <c r="AG131" s="47"/>
      <c r="AH131" s="47"/>
      <c r="AI131" s="47"/>
      <c r="AJ131" s="47"/>
      <c r="AK131" s="91"/>
      <c r="AL131" s="92"/>
      <c r="AM131" s="92"/>
      <c r="AN131" s="47"/>
      <c r="AO131" s="47"/>
      <c r="AP131" s="47"/>
      <c r="AQ131" s="47"/>
      <c r="AR131" s="47"/>
      <c r="AS131" s="47"/>
      <c r="AT131" s="47"/>
      <c r="AU131" s="47"/>
      <c r="AV131" s="47"/>
      <c r="AW131" s="47"/>
    </row>
    <row r="132" spans="2:58" ht="20.25" customHeight="1">
      <c r="B132" s="47"/>
      <c r="C132" s="47" t="s">
        <v>39</v>
      </c>
      <c r="D132" s="47"/>
      <c r="E132" s="47"/>
      <c r="F132" s="47"/>
      <c r="G132" s="47"/>
      <c r="H132" s="47"/>
      <c r="I132" s="47"/>
      <c r="J132" s="47"/>
      <c r="K132" s="47"/>
      <c r="L132" s="47"/>
      <c r="M132" s="47"/>
      <c r="N132" s="47"/>
      <c r="O132" s="47"/>
      <c r="P132" s="47"/>
      <c r="Q132" s="47"/>
      <c r="R132" s="142">
        <f>AE122</f>
        <v>0</v>
      </c>
      <c r="S132" s="143"/>
      <c r="T132" s="143"/>
      <c r="U132" s="144"/>
      <c r="V132" s="82" t="s">
        <v>115</v>
      </c>
      <c r="W132" s="145">
        <f>AB127</f>
        <v>0</v>
      </c>
      <c r="X132" s="146"/>
      <c r="Y132" s="146"/>
      <c r="Z132" s="147"/>
      <c r="AA132" s="82" t="s">
        <v>32</v>
      </c>
      <c r="AB132" s="148">
        <f>ROUNDDOWN(R132+W132,1)</f>
        <v>0</v>
      </c>
      <c r="AC132" s="149"/>
      <c r="AD132" s="149"/>
      <c r="AE132" s="150"/>
      <c r="AF132" s="47"/>
      <c r="AG132" s="47"/>
      <c r="AH132" s="47"/>
      <c r="AI132" s="47"/>
      <c r="AJ132" s="47"/>
      <c r="AK132" s="91"/>
      <c r="AL132" s="92"/>
      <c r="AM132" s="92"/>
      <c r="AN132" s="47"/>
      <c r="AO132" s="47"/>
      <c r="AP132" s="47"/>
      <c r="AQ132" s="47"/>
      <c r="AR132" s="47"/>
      <c r="AS132" s="47"/>
      <c r="AT132" s="47"/>
      <c r="AU132" s="47"/>
      <c r="AV132" s="47"/>
      <c r="AW132" s="47"/>
    </row>
    <row r="133" spans="2:58" ht="20.25" customHeight="1">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C127:D127">
    <cfRule type="expression" dxfId="10" priority="4">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L122:M122">
    <cfRule type="expression" dxfId="8" priority="5">
      <formula>INDIRECT(ADDRESS(ROW(),COLUMN()))=TRUNC(INDIRECT(ADDRESS(ROW(),COLUMN())))</formula>
    </cfRule>
  </conditionalFormatting>
  <conditionalFormatting sqref="P13:AX112">
    <cfRule type="expression" dxfId="7" priority="8">
      <formula>INDIRECT(ADDRESS(ROW(),COLUMN()))=TRUNC(INDIRECT(ADDRESS(ROW(),COLUMN())))</formula>
    </cfRule>
  </conditionalFormatting>
  <conditionalFormatting sqref="R127:U127">
    <cfRule type="expression" dxfId="6" priority="3">
      <formula>INDIRECT(ADDRESS(ROW(),COLUMN()))=TRUNC(INDIRECT(ADDRESS(ROW(),COLUMN())))</formula>
    </cfRule>
  </conditionalFormatting>
  <conditionalFormatting sqref="R132:U132">
    <cfRule type="expression" dxfId="5" priority="2">
      <formula>INDIRECT(ADDRESS(ROW(),COLUMN()))=TRUNC(INDIRECT(ADDRESS(ROW(),COLUMN())))</formula>
    </cfRule>
  </conditionalFormatting>
  <conditionalFormatting sqref="T118:AF122">
    <cfRule type="expression" dxfId="4" priority="6">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cols>
    <col min="1" max="2" width="9" style="9"/>
    <col min="3" max="3" width="44.25" style="9" customWidth="1"/>
    <col min="4" max="16384" width="9" style="9"/>
  </cols>
  <sheetData>
    <row r="1" spans="1:10">
      <c r="A1" s="9" t="s">
        <v>77</v>
      </c>
    </row>
    <row r="2" spans="1:10" s="10" customFormat="1" ht="20.25" customHeight="1">
      <c r="A2" s="11" t="s">
        <v>165</v>
      </c>
      <c r="B2" s="11"/>
      <c r="C2" s="12"/>
    </row>
    <row r="3" spans="1:10" s="10" customFormat="1" ht="20.25" customHeight="1">
      <c r="A3" s="12"/>
      <c r="B3" s="12"/>
      <c r="C3" s="12"/>
    </row>
    <row r="4" spans="1:10" s="10" customFormat="1" ht="20.25" customHeight="1">
      <c r="A4" s="24"/>
      <c r="B4" s="12" t="s">
        <v>121</v>
      </c>
      <c r="C4" s="12"/>
      <c r="E4" s="296" t="s">
        <v>123</v>
      </c>
      <c r="F4" s="296"/>
      <c r="G4" s="296"/>
      <c r="H4" s="296"/>
      <c r="I4" s="296"/>
      <c r="J4" s="296"/>
    </row>
    <row r="5" spans="1:10" s="10" customFormat="1" ht="20.25" customHeight="1">
      <c r="A5" s="25"/>
      <c r="B5" s="12" t="s">
        <v>122</v>
      </c>
      <c r="C5" s="12"/>
      <c r="E5" s="296"/>
      <c r="F5" s="296"/>
      <c r="G5" s="296"/>
      <c r="H5" s="296"/>
      <c r="I5" s="296"/>
      <c r="J5" s="296"/>
    </row>
    <row r="6" spans="1:10" s="10" customFormat="1" ht="20.25" customHeight="1">
      <c r="A6" s="23"/>
      <c r="B6" s="12"/>
      <c r="C6" s="12"/>
    </row>
    <row r="7" spans="1:10" s="10" customFormat="1" ht="20.25" customHeight="1">
      <c r="A7" s="23"/>
      <c r="B7" s="12"/>
      <c r="C7" s="12"/>
    </row>
    <row r="8" spans="1:10" s="10" customFormat="1" ht="20.25" customHeight="1">
      <c r="A8" s="12" t="s">
        <v>82</v>
      </c>
      <c r="B8" s="12"/>
      <c r="C8" s="12"/>
    </row>
    <row r="9" spans="1:10" s="10" customFormat="1" ht="20.25" customHeight="1">
      <c r="A9" s="23"/>
      <c r="B9" s="12"/>
      <c r="C9" s="12"/>
    </row>
    <row r="10" spans="1:10" s="10" customFormat="1" ht="20.25" customHeight="1">
      <c r="A10" s="12" t="s">
        <v>138</v>
      </c>
      <c r="B10" s="12"/>
      <c r="C10" s="12"/>
    </row>
    <row r="11" spans="1:10" s="10" customFormat="1" ht="20.25" customHeight="1">
      <c r="A11" s="12"/>
      <c r="B11" s="12"/>
      <c r="C11" s="12"/>
    </row>
    <row r="12" spans="1:10" s="10" customFormat="1" ht="20.25" customHeight="1">
      <c r="A12" s="12" t="s">
        <v>154</v>
      </c>
      <c r="B12" s="12"/>
      <c r="C12" s="12"/>
    </row>
    <row r="13" spans="1:10" s="10" customFormat="1" ht="20.25" customHeight="1">
      <c r="A13" s="12"/>
      <c r="B13" s="12"/>
      <c r="C13" s="12"/>
    </row>
    <row r="14" spans="1:10" s="10" customFormat="1" ht="20.25" customHeight="1">
      <c r="A14" s="12" t="s">
        <v>79</v>
      </c>
      <c r="B14" s="12"/>
      <c r="C14" s="12"/>
    </row>
    <row r="15" spans="1:10" s="10" customFormat="1" ht="20.25" customHeight="1">
      <c r="A15" s="12"/>
      <c r="B15" s="12"/>
      <c r="C15" s="12"/>
    </row>
    <row r="16" spans="1:10" s="10" customFormat="1" ht="20.25" customHeight="1">
      <c r="A16" s="12" t="s">
        <v>156</v>
      </c>
      <c r="B16" s="12"/>
      <c r="C16" s="12"/>
    </row>
    <row r="17" spans="1:3" s="10" customFormat="1" ht="20.25" customHeight="1">
      <c r="A17" s="12" t="s">
        <v>70</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42</v>
      </c>
    </row>
    <row r="22" spans="1:3" s="10" customFormat="1" ht="20.25" customHeight="1">
      <c r="A22" s="12"/>
      <c r="B22" s="13">
        <v>3</v>
      </c>
      <c r="C22" s="14" t="s">
        <v>112</v>
      </c>
    </row>
    <row r="23" spans="1:3" s="10" customFormat="1" ht="20.25" customHeight="1">
      <c r="A23" s="12"/>
      <c r="B23" s="12"/>
      <c r="C23" s="12"/>
    </row>
    <row r="24" spans="1:3" s="10" customFormat="1" ht="20.25" customHeight="1">
      <c r="A24" s="12"/>
      <c r="B24" s="12" t="s">
        <v>166</v>
      </c>
      <c r="C24" s="12"/>
    </row>
    <row r="25" spans="1:3" s="10" customFormat="1" ht="20.25" customHeight="1">
      <c r="A25" s="12"/>
      <c r="B25" s="12"/>
      <c r="C25" s="12"/>
    </row>
    <row r="26" spans="1:3" s="10" customFormat="1" ht="20.25" customHeight="1">
      <c r="A26" s="12" t="s">
        <v>80</v>
      </c>
      <c r="B26" s="12"/>
      <c r="C26" s="12"/>
    </row>
    <row r="27" spans="1:3" s="10" customFormat="1" ht="20.25" customHeight="1">
      <c r="A27" s="12" t="s">
        <v>71</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72</v>
      </c>
    </row>
    <row r="31" spans="1:3" s="10" customFormat="1" ht="20.25" customHeight="1">
      <c r="A31" s="12"/>
      <c r="B31" s="13" t="s">
        <v>5</v>
      </c>
      <c r="C31" s="14" t="s">
        <v>73</v>
      </c>
    </row>
    <row r="32" spans="1:3" s="10" customFormat="1" ht="20.25" customHeight="1">
      <c r="A32" s="12"/>
      <c r="B32" s="13" t="s">
        <v>6</v>
      </c>
      <c r="C32" s="14" t="s">
        <v>74</v>
      </c>
    </row>
    <row r="33" spans="1:55" s="10" customFormat="1" ht="20.25" customHeight="1">
      <c r="A33" s="12"/>
      <c r="B33" s="13" t="s">
        <v>7</v>
      </c>
      <c r="C33" s="14" t="s">
        <v>100</v>
      </c>
    </row>
    <row r="34" spans="1:55" s="10" customFormat="1" ht="20.25" customHeight="1">
      <c r="A34" s="12"/>
      <c r="B34" s="12"/>
      <c r="C34" s="12"/>
    </row>
    <row r="35" spans="1:55" s="10" customFormat="1" ht="20.25" customHeight="1">
      <c r="A35" s="12"/>
      <c r="B35" s="15" t="s">
        <v>10</v>
      </c>
      <c r="C35" s="12"/>
    </row>
    <row r="36" spans="1:55" s="10" customFormat="1" ht="20.25" customHeight="1">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157</v>
      </c>
      <c r="B40" s="12"/>
      <c r="C40" s="12"/>
    </row>
    <row r="41" spans="1:55" s="10" customFormat="1" ht="20.25" customHeight="1">
      <c r="A41" s="12" t="s">
        <v>76</v>
      </c>
      <c r="B41" s="12"/>
      <c r="C41" s="12"/>
    </row>
    <row r="42" spans="1:55" s="10" customFormat="1" ht="20.25" customHeight="1">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81</v>
      </c>
      <c r="B44" s="12"/>
    </row>
    <row r="45" spans="1:55" s="10" customFormat="1" ht="20.25" customHeight="1"/>
    <row r="46" spans="1:55" s="10" customFormat="1" ht="20.25" customHeight="1">
      <c r="A46" s="12" t="s">
        <v>155</v>
      </c>
      <c r="B46" s="12"/>
      <c r="C46" s="12"/>
    </row>
    <row r="47" spans="1:55" s="10" customFormat="1" ht="20.25" customHeight="1">
      <c r="A47" s="12" t="s">
        <v>140</v>
      </c>
      <c r="B47" s="12"/>
      <c r="C47" s="12"/>
    </row>
    <row r="48" spans="1:55" s="10" customFormat="1" ht="20.25" customHeight="1"/>
    <row r="49" spans="1:55" s="10" customFormat="1" ht="20.25" customHeight="1">
      <c r="A49" s="12" t="s">
        <v>83</v>
      </c>
      <c r="B49" s="12"/>
      <c r="C49" s="12"/>
    </row>
    <row r="50" spans="1:55" s="10" customFormat="1" ht="20.25" customHeight="1">
      <c r="A50" s="12" t="s">
        <v>141</v>
      </c>
      <c r="B50" s="12"/>
      <c r="C50" s="12"/>
    </row>
    <row r="51" spans="1:55" s="10" customFormat="1" ht="20.25" customHeight="1">
      <c r="A51" s="12"/>
      <c r="B51" s="12"/>
      <c r="C51" s="12"/>
    </row>
    <row r="52" spans="1:55" s="10" customFormat="1" ht="20.25" customHeight="1">
      <c r="A52" s="12" t="s">
        <v>84</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159</v>
      </c>
      <c r="C58" s="22"/>
      <c r="D58" s="15"/>
      <c r="E58" s="15"/>
    </row>
    <row r="59" spans="1:55" s="10" customFormat="1" ht="20.25" customHeight="1">
      <c r="A59" s="22"/>
      <c r="B59" s="22"/>
      <c r="C59" s="22"/>
      <c r="D59" s="12"/>
      <c r="E59" s="12"/>
    </row>
    <row r="60" spans="1:55" s="10" customFormat="1" ht="20.25" customHeight="1">
      <c r="A60" s="10" t="s">
        <v>144</v>
      </c>
      <c r="C60" s="22"/>
      <c r="D60" s="15"/>
      <c r="E60" s="15"/>
    </row>
    <row r="61" spans="1:55" s="10" customFormat="1" ht="20.25" customHeight="1">
      <c r="A61" s="64" t="s">
        <v>146</v>
      </c>
      <c r="B61" s="22"/>
      <c r="C61" s="22"/>
      <c r="D61" s="12"/>
      <c r="E61" s="12"/>
    </row>
    <row r="62" spans="1:55" s="10" customFormat="1" ht="20.25" customHeight="1">
      <c r="A62" s="63" t="s">
        <v>147</v>
      </c>
      <c r="B62" s="22"/>
      <c r="C62" s="22"/>
      <c r="D62" s="12"/>
      <c r="E62" s="12"/>
    </row>
    <row r="63" spans="1:55" s="10" customFormat="1" ht="20.25" customHeight="1">
      <c r="A63" s="64" t="s">
        <v>148</v>
      </c>
      <c r="B63" s="22"/>
      <c r="C63" s="22"/>
      <c r="D63" s="12"/>
      <c r="E63" s="12"/>
    </row>
    <row r="64" spans="1:55" s="10" customFormat="1" ht="20.25" customHeight="1">
      <c r="A64" s="63" t="s">
        <v>149</v>
      </c>
      <c r="B64" s="22"/>
      <c r="C64" s="22"/>
      <c r="D64" s="12"/>
      <c r="E64" s="12"/>
    </row>
    <row r="65" spans="1:5" s="10" customFormat="1" ht="20.25" customHeight="1">
      <c r="A65" s="64" t="s">
        <v>160</v>
      </c>
      <c r="B65" s="22"/>
      <c r="C65" s="22"/>
      <c r="D65" s="12"/>
      <c r="E65" s="12"/>
    </row>
    <row r="66" spans="1:5" s="10" customFormat="1" ht="20.25" customHeight="1">
      <c r="A66" s="64" t="s">
        <v>161</v>
      </c>
      <c r="B66" s="22"/>
      <c r="C66" s="22"/>
      <c r="D66" s="12"/>
      <c r="E66" s="12"/>
    </row>
    <row r="67" spans="1:5" s="10" customFormat="1" ht="20.25" customHeight="1">
      <c r="A67" s="64" t="s">
        <v>162</v>
      </c>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cols>
    <col min="1" max="1" width="2" style="99" customWidth="1"/>
    <col min="2" max="2" width="7.125" style="99" bestFit="1" customWidth="1"/>
    <col min="3" max="11" width="40.625" style="99" customWidth="1"/>
    <col min="12" max="16384" width="9" style="99"/>
  </cols>
  <sheetData>
    <row r="1" spans="2:11">
      <c r="B1" s="99" t="s">
        <v>106</v>
      </c>
    </row>
    <row r="3" spans="2:11">
      <c r="B3" s="100" t="s">
        <v>107</v>
      </c>
      <c r="C3" s="100" t="s">
        <v>108</v>
      </c>
    </row>
    <row r="4" spans="2:11">
      <c r="B4" s="100">
        <v>1</v>
      </c>
      <c r="C4" s="131" t="s">
        <v>163</v>
      </c>
    </row>
    <row r="5" spans="2:11">
      <c r="B5" s="100">
        <v>2</v>
      </c>
      <c r="C5" s="131" t="s">
        <v>169</v>
      </c>
    </row>
    <row r="6" spans="2:11">
      <c r="B6" s="100">
        <v>3</v>
      </c>
      <c r="C6" s="131" t="s">
        <v>169</v>
      </c>
    </row>
    <row r="7" spans="2:11">
      <c r="B7" s="100">
        <v>4</v>
      </c>
      <c r="C7" s="131" t="s">
        <v>169</v>
      </c>
    </row>
    <row r="8" spans="2:11">
      <c r="B8" s="100">
        <v>5</v>
      </c>
      <c r="C8" s="131" t="s">
        <v>169</v>
      </c>
    </row>
    <row r="10" spans="2:11">
      <c r="B10" s="99" t="s">
        <v>105</v>
      </c>
    </row>
    <row r="11" spans="2:11" ht="26.25" thickBot="1"/>
    <row r="12" spans="2:11" ht="26.25" thickBot="1">
      <c r="B12" s="132" t="s">
        <v>90</v>
      </c>
      <c r="C12" s="102" t="s">
        <v>2</v>
      </c>
      <c r="D12" s="103" t="s">
        <v>42</v>
      </c>
      <c r="E12" s="104" t="s">
        <v>41</v>
      </c>
      <c r="F12" s="103" t="s">
        <v>133</v>
      </c>
      <c r="G12" s="105" t="s">
        <v>133</v>
      </c>
      <c r="H12" s="105" t="s">
        <v>133</v>
      </c>
      <c r="I12" s="105" t="s">
        <v>133</v>
      </c>
      <c r="J12" s="105" t="s">
        <v>133</v>
      </c>
      <c r="K12" s="106" t="s">
        <v>133</v>
      </c>
    </row>
    <row r="13" spans="2:11">
      <c r="B13" s="297" t="s">
        <v>91</v>
      </c>
      <c r="C13" s="107" t="s">
        <v>49</v>
      </c>
      <c r="D13" s="133" t="s">
        <v>3</v>
      </c>
      <c r="E13" s="134" t="s">
        <v>3</v>
      </c>
      <c r="F13" s="108"/>
      <c r="G13" s="109"/>
      <c r="H13" s="109"/>
      <c r="I13" s="109"/>
      <c r="J13" s="109"/>
      <c r="K13" s="110"/>
    </row>
    <row r="14" spans="2:11">
      <c r="B14" s="297"/>
      <c r="C14" s="111" t="s">
        <v>49</v>
      </c>
      <c r="D14" s="135" t="s">
        <v>50</v>
      </c>
      <c r="E14" s="136" t="s">
        <v>43</v>
      </c>
      <c r="F14" s="112"/>
      <c r="G14" s="101"/>
      <c r="H14" s="101"/>
      <c r="I14" s="101"/>
      <c r="J14" s="101"/>
      <c r="K14" s="113"/>
    </row>
    <row r="15" spans="2:11">
      <c r="B15" s="297"/>
      <c r="C15" s="111" t="s">
        <v>49</v>
      </c>
      <c r="D15" s="137" t="s">
        <v>51</v>
      </c>
      <c r="E15" s="138" t="s">
        <v>44</v>
      </c>
      <c r="F15" s="114"/>
      <c r="G15" s="101"/>
      <c r="H15" s="101"/>
      <c r="I15" s="101"/>
      <c r="J15" s="101"/>
      <c r="K15" s="113"/>
    </row>
    <row r="16" spans="2:11">
      <c r="B16" s="297"/>
      <c r="C16" s="111" t="s">
        <v>49</v>
      </c>
      <c r="D16" s="137" t="s">
        <v>114</v>
      </c>
      <c r="E16" s="138" t="s">
        <v>109</v>
      </c>
      <c r="F16" s="114"/>
      <c r="G16" s="101"/>
      <c r="H16" s="101"/>
      <c r="I16" s="101"/>
      <c r="J16" s="101"/>
      <c r="K16" s="113"/>
    </row>
    <row r="17" spans="2:11">
      <c r="B17" s="297"/>
      <c r="C17" s="111" t="s">
        <v>49</v>
      </c>
      <c r="D17" s="137" t="s">
        <v>48</v>
      </c>
      <c r="E17" s="138" t="s">
        <v>110</v>
      </c>
      <c r="F17" s="114"/>
      <c r="G17" s="101"/>
      <c r="H17" s="101"/>
      <c r="I17" s="101"/>
      <c r="J17" s="101"/>
      <c r="K17" s="113"/>
    </row>
    <row r="18" spans="2:11">
      <c r="B18" s="297"/>
      <c r="C18" s="111" t="s">
        <v>49</v>
      </c>
      <c r="D18" s="137" t="s">
        <v>46</v>
      </c>
      <c r="E18" s="138" t="s">
        <v>111</v>
      </c>
      <c r="F18" s="114"/>
      <c r="G18" s="101"/>
      <c r="H18" s="101"/>
      <c r="I18" s="101"/>
      <c r="J18" s="101"/>
      <c r="K18" s="113"/>
    </row>
    <row r="19" spans="2:11">
      <c r="B19" s="297"/>
      <c r="C19" s="111" t="s">
        <v>49</v>
      </c>
      <c r="D19" s="137" t="s">
        <v>119</v>
      </c>
      <c r="E19" s="138" t="s">
        <v>45</v>
      </c>
      <c r="F19" s="114"/>
      <c r="G19" s="101"/>
      <c r="H19" s="101"/>
      <c r="I19" s="101"/>
      <c r="J19" s="101"/>
      <c r="K19" s="113"/>
    </row>
    <row r="20" spans="2:11">
      <c r="B20" s="297"/>
      <c r="C20" s="111" t="s">
        <v>49</v>
      </c>
      <c r="D20" s="137" t="s">
        <v>133</v>
      </c>
      <c r="E20" s="138" t="s">
        <v>46</v>
      </c>
      <c r="F20" s="114"/>
      <c r="G20" s="101"/>
      <c r="H20" s="101"/>
      <c r="I20" s="101"/>
      <c r="J20" s="101"/>
      <c r="K20" s="113"/>
    </row>
    <row r="21" spans="2:11">
      <c r="B21" s="297"/>
      <c r="C21" s="111" t="s">
        <v>49</v>
      </c>
      <c r="D21" s="137" t="s">
        <v>133</v>
      </c>
      <c r="E21" s="138" t="s">
        <v>47</v>
      </c>
      <c r="F21" s="114"/>
      <c r="G21" s="101"/>
      <c r="H21" s="101"/>
      <c r="I21" s="101"/>
      <c r="J21" s="101"/>
      <c r="K21" s="113"/>
    </row>
    <row r="22" spans="2:11">
      <c r="B22" s="297"/>
      <c r="C22" s="111" t="s">
        <v>49</v>
      </c>
      <c r="D22" s="138" t="s">
        <v>133</v>
      </c>
      <c r="E22" s="138" t="s">
        <v>133</v>
      </c>
      <c r="F22" s="114"/>
      <c r="G22" s="101"/>
      <c r="H22" s="101"/>
      <c r="I22" s="101"/>
      <c r="J22" s="101"/>
      <c r="K22" s="113"/>
    </row>
    <row r="23" spans="2:11">
      <c r="B23" s="297"/>
      <c r="C23" s="111" t="s">
        <v>49</v>
      </c>
      <c r="D23" s="138" t="s">
        <v>133</v>
      </c>
      <c r="E23" s="138" t="s">
        <v>133</v>
      </c>
      <c r="F23" s="114"/>
      <c r="G23" s="101"/>
      <c r="H23" s="101"/>
      <c r="I23" s="101"/>
      <c r="J23" s="101"/>
      <c r="K23" s="113"/>
    </row>
    <row r="24" spans="2:11">
      <c r="B24" s="297"/>
      <c r="C24" s="111" t="s">
        <v>49</v>
      </c>
      <c r="D24" s="138" t="s">
        <v>133</v>
      </c>
      <c r="E24" s="138" t="s">
        <v>133</v>
      </c>
      <c r="F24" s="114"/>
      <c r="G24" s="101"/>
      <c r="H24" s="101"/>
      <c r="I24" s="101"/>
      <c r="J24" s="101"/>
      <c r="K24" s="113"/>
    </row>
    <row r="25" spans="2:11" ht="26.25" thickBot="1">
      <c r="B25" s="298"/>
      <c r="C25" s="115" t="s">
        <v>49</v>
      </c>
      <c r="D25" s="139" t="s">
        <v>133</v>
      </c>
      <c r="E25" s="140" t="s">
        <v>133</v>
      </c>
      <c r="F25" s="117"/>
      <c r="G25" s="116"/>
      <c r="H25" s="116"/>
      <c r="I25" s="116"/>
      <c r="J25" s="116"/>
      <c r="K25" s="118"/>
    </row>
    <row r="28" spans="2:11">
      <c r="C28" s="99" t="s">
        <v>125</v>
      </c>
    </row>
    <row r="29" spans="2:11">
      <c r="C29" s="99" t="s">
        <v>52</v>
      </c>
    </row>
    <row r="30" spans="2:11">
      <c r="C30" s="99" t="s">
        <v>131</v>
      </c>
    </row>
    <row r="31" spans="2:11">
      <c r="C31" s="99" t="s">
        <v>128</v>
      </c>
    </row>
    <row r="32" spans="2:11">
      <c r="C32" s="99" t="s">
        <v>129</v>
      </c>
    </row>
    <row r="33" spans="3:3">
      <c r="C33" s="99" t="s">
        <v>130</v>
      </c>
    </row>
    <row r="34" spans="3:3">
      <c r="C34" s="99" t="s">
        <v>53</v>
      </c>
    </row>
    <row r="35" spans="3:3">
      <c r="C35" s="99" t="s">
        <v>54</v>
      </c>
    </row>
    <row r="37" spans="3:3">
      <c r="C37" s="99" t="s">
        <v>132</v>
      </c>
    </row>
    <row r="38" spans="3:3">
      <c r="C38" s="99" t="s">
        <v>92</v>
      </c>
    </row>
    <row r="39" spans="3:3">
      <c r="C39" s="99" t="s">
        <v>93</v>
      </c>
    </row>
    <row r="40" spans="3:3">
      <c r="C40" s="99" t="s">
        <v>94</v>
      </c>
    </row>
    <row r="41" spans="3:3">
      <c r="C41" s="99" t="s">
        <v>95</v>
      </c>
    </row>
    <row r="42" spans="3:3">
      <c r="C42" s="99"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168</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00" t="s">
        <v>163</v>
      </c>
      <c r="AN1" s="200"/>
      <c r="AO1" s="200"/>
      <c r="AP1" s="200"/>
      <c r="AQ1" s="200"/>
      <c r="AR1" s="200"/>
      <c r="AS1" s="200"/>
      <c r="AT1" s="200"/>
      <c r="AU1" s="200"/>
      <c r="AV1" s="200"/>
      <c r="AW1" s="200"/>
      <c r="AX1" s="200"/>
      <c r="AY1" s="200"/>
      <c r="AZ1" s="200"/>
      <c r="BA1" s="20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20</v>
      </c>
      <c r="U2" s="202">
        <v>6</v>
      </c>
      <c r="V2" s="202"/>
      <c r="W2" s="4" t="s">
        <v>17</v>
      </c>
      <c r="X2" s="201">
        <f>IF(U2=0,"",YEAR(DATE(2018+U2,1,1)))</f>
        <v>2024</v>
      </c>
      <c r="Y2" s="201"/>
      <c r="Z2" s="3" t="s">
        <v>21</v>
      </c>
      <c r="AA2" s="3" t="s">
        <v>22</v>
      </c>
      <c r="AB2" s="202">
        <v>4</v>
      </c>
      <c r="AC2" s="202"/>
      <c r="AD2" s="3" t="s">
        <v>23</v>
      </c>
      <c r="AE2" s="3"/>
      <c r="AF2" s="3"/>
      <c r="AG2" s="3"/>
      <c r="AH2" s="3"/>
      <c r="AI2" s="3"/>
      <c r="AJ2" s="32"/>
      <c r="AK2" s="4" t="s">
        <v>18</v>
      </c>
      <c r="AL2" s="4" t="s">
        <v>17</v>
      </c>
      <c r="AM2" s="202"/>
      <c r="AN2" s="202"/>
      <c r="AO2" s="202"/>
      <c r="AP2" s="202"/>
      <c r="AQ2" s="202"/>
      <c r="AR2" s="202"/>
      <c r="AS2" s="202"/>
      <c r="AT2" s="202"/>
      <c r="AU2" s="202"/>
      <c r="AV2" s="202"/>
      <c r="AW2" s="202"/>
      <c r="AX2" s="202"/>
      <c r="AY2" s="202"/>
      <c r="AZ2" s="202"/>
      <c r="BA2" s="202"/>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141" t="s">
        <v>145</v>
      </c>
      <c r="BA3" s="141"/>
      <c r="BB3" s="141"/>
      <c r="BC3" s="141"/>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141" t="s">
        <v>137</v>
      </c>
      <c r="BA4" s="141"/>
      <c r="BB4" s="141"/>
      <c r="BC4" s="141"/>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215">
        <v>40</v>
      </c>
      <c r="AW5" s="216"/>
      <c r="AX5" s="47" t="s">
        <v>24</v>
      </c>
      <c r="AY5" s="8"/>
      <c r="AZ5" s="304">
        <v>160</v>
      </c>
      <c r="BA5" s="305"/>
      <c r="BB5" s="47" t="s">
        <v>120</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219">
        <f>DAY(EOMONTH(DATE(X2,AB2,1),0))</f>
        <v>30</v>
      </c>
      <c r="BA6" s="220"/>
      <c r="BB6" s="47" t="s">
        <v>26</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c r="A8" s="1"/>
      <c r="B8" s="227" t="s">
        <v>27</v>
      </c>
      <c r="C8" s="231" t="s">
        <v>85</v>
      </c>
      <c r="D8" s="239"/>
      <c r="E8" s="230" t="s">
        <v>86</v>
      </c>
      <c r="F8" s="239"/>
      <c r="G8" s="230" t="s">
        <v>87</v>
      </c>
      <c r="H8" s="231"/>
      <c r="I8" s="231"/>
      <c r="J8" s="231"/>
      <c r="K8" s="239"/>
      <c r="L8" s="230" t="s">
        <v>88</v>
      </c>
      <c r="M8" s="231"/>
      <c r="N8" s="231"/>
      <c r="O8" s="232"/>
      <c r="P8" s="217" t="s">
        <v>152</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65" t="str">
        <f>IF(AZ3="４週","(9)1～4週目の勤務時間数合計","(9)1か月の勤務時間数合計")</f>
        <v>(9)1～4週目の勤務時間数合計</v>
      </c>
      <c r="AV8" s="166"/>
      <c r="AW8" s="165" t="s">
        <v>89</v>
      </c>
      <c r="AX8" s="166"/>
      <c r="AY8" s="213" t="s">
        <v>151</v>
      </c>
      <c r="AZ8" s="213"/>
      <c r="BA8" s="213"/>
      <c r="BB8" s="213"/>
      <c r="BC8" s="213"/>
      <c r="BD8" s="213"/>
    </row>
    <row r="9" spans="1:57" ht="20.25" customHeight="1" thickBot="1">
      <c r="A9" s="1"/>
      <c r="B9" s="228"/>
      <c r="C9" s="234"/>
      <c r="D9" s="240"/>
      <c r="E9" s="233"/>
      <c r="F9" s="240"/>
      <c r="G9" s="233"/>
      <c r="H9" s="234"/>
      <c r="I9" s="234"/>
      <c r="J9" s="234"/>
      <c r="K9" s="240"/>
      <c r="L9" s="233"/>
      <c r="M9" s="234"/>
      <c r="N9" s="234"/>
      <c r="O9" s="235"/>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3"/>
      <c r="AZ9" s="213"/>
      <c r="BA9" s="213"/>
      <c r="BB9" s="213"/>
      <c r="BC9" s="213"/>
      <c r="BD9" s="213"/>
    </row>
    <row r="10" spans="1:57" ht="20.25" customHeight="1" thickBot="1">
      <c r="A10" s="1"/>
      <c r="B10" s="228"/>
      <c r="C10" s="234"/>
      <c r="D10" s="240"/>
      <c r="E10" s="233"/>
      <c r="F10" s="240"/>
      <c r="G10" s="233"/>
      <c r="H10" s="234"/>
      <c r="I10" s="234"/>
      <c r="J10" s="234"/>
      <c r="K10" s="240"/>
      <c r="L10" s="233"/>
      <c r="M10" s="234"/>
      <c r="N10" s="234"/>
      <c r="O10" s="235"/>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167"/>
      <c r="AV10" s="168"/>
      <c r="AW10" s="167"/>
      <c r="AX10" s="168"/>
      <c r="AY10" s="213"/>
      <c r="AZ10" s="213"/>
      <c r="BA10" s="213"/>
      <c r="BB10" s="213"/>
      <c r="BC10" s="213"/>
      <c r="BD10" s="213"/>
    </row>
    <row r="11" spans="1:57" ht="20.25" hidden="1" customHeight="1" thickBot="1">
      <c r="A11" s="1"/>
      <c r="B11" s="228"/>
      <c r="C11" s="234"/>
      <c r="D11" s="240"/>
      <c r="E11" s="233"/>
      <c r="F11" s="240"/>
      <c r="G11" s="233"/>
      <c r="H11" s="234"/>
      <c r="I11" s="234"/>
      <c r="J11" s="234"/>
      <c r="K11" s="240"/>
      <c r="L11" s="233"/>
      <c r="M11" s="234"/>
      <c r="N11" s="234"/>
      <c r="O11" s="235"/>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169"/>
      <c r="AV11" s="170"/>
      <c r="AW11" s="169"/>
      <c r="AX11" s="170"/>
      <c r="AY11" s="214"/>
      <c r="AZ11" s="214"/>
      <c r="BA11" s="214"/>
      <c r="BB11" s="214"/>
      <c r="BC11" s="214"/>
      <c r="BD11" s="214"/>
    </row>
    <row r="12" spans="1:57" ht="20.25" customHeight="1" thickBot="1">
      <c r="A12" s="1"/>
      <c r="B12" s="229"/>
      <c r="C12" s="237"/>
      <c r="D12" s="241"/>
      <c r="E12" s="236"/>
      <c r="F12" s="241"/>
      <c r="G12" s="236"/>
      <c r="H12" s="237"/>
      <c r="I12" s="237"/>
      <c r="J12" s="237"/>
      <c r="K12" s="241"/>
      <c r="L12" s="236"/>
      <c r="M12" s="237"/>
      <c r="N12" s="237"/>
      <c r="O12" s="238"/>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171"/>
      <c r="AV12" s="172"/>
      <c r="AW12" s="171"/>
      <c r="AX12" s="172"/>
      <c r="AY12" s="214"/>
      <c r="AZ12" s="214"/>
      <c r="BA12" s="214"/>
      <c r="BB12" s="214"/>
      <c r="BC12" s="214"/>
      <c r="BD12" s="214"/>
    </row>
    <row r="13" spans="1:57" ht="39.950000000000003" customHeight="1">
      <c r="A13" s="1"/>
      <c r="B13" s="65">
        <v>1</v>
      </c>
      <c r="C13" s="250" t="s">
        <v>2</v>
      </c>
      <c r="D13" s="251"/>
      <c r="E13" s="252" t="s">
        <v>97</v>
      </c>
      <c r="F13" s="253"/>
      <c r="G13" s="254" t="s">
        <v>98</v>
      </c>
      <c r="H13" s="255"/>
      <c r="I13" s="255"/>
      <c r="J13" s="255"/>
      <c r="K13" s="256"/>
      <c r="L13" s="259" t="s">
        <v>167</v>
      </c>
      <c r="M13" s="260"/>
      <c r="N13" s="260"/>
      <c r="O13" s="261"/>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42">
        <f>IF($AZ$3="４週",SUM(P13:AQ13),IF($AZ$3="暦月",SUM(P13:AT13),""))</f>
        <v>160</v>
      </c>
      <c r="AV13" s="243"/>
      <c r="AW13" s="244">
        <f t="shared" ref="AW13:AW30" si="1">IF($AZ$3="４週",AU13/4,IF($AZ$3="暦月",AU13/($AZ$6/7),""))</f>
        <v>40</v>
      </c>
      <c r="AX13" s="245"/>
      <c r="AY13" s="286"/>
      <c r="AZ13" s="287"/>
      <c r="BA13" s="287"/>
      <c r="BB13" s="287"/>
      <c r="BC13" s="287"/>
      <c r="BD13" s="288"/>
    </row>
    <row r="14" spans="1:57" ht="39.950000000000003" customHeight="1">
      <c r="A14" s="1"/>
      <c r="B14" s="66">
        <f t="shared" ref="B14:B30" si="2">B13+1</f>
        <v>2</v>
      </c>
      <c r="C14" s="257" t="s">
        <v>41</v>
      </c>
      <c r="D14" s="258"/>
      <c r="E14" s="265" t="s">
        <v>97</v>
      </c>
      <c r="F14" s="266"/>
      <c r="G14" s="267" t="s">
        <v>3</v>
      </c>
      <c r="H14" s="268"/>
      <c r="I14" s="268"/>
      <c r="J14" s="268"/>
      <c r="K14" s="269"/>
      <c r="L14" s="262" t="s">
        <v>167</v>
      </c>
      <c r="M14" s="263"/>
      <c r="N14" s="263"/>
      <c r="O14" s="264"/>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221">
        <f>IF($AZ$3="４週",SUM(P14:AQ14),IF($AZ$3="暦月",SUM(P14:AT14),""))</f>
        <v>160</v>
      </c>
      <c r="AV14" s="222"/>
      <c r="AW14" s="225">
        <f t="shared" si="1"/>
        <v>40</v>
      </c>
      <c r="AX14" s="226"/>
      <c r="AY14" s="280"/>
      <c r="AZ14" s="281"/>
      <c r="BA14" s="281"/>
      <c r="BB14" s="281"/>
      <c r="BC14" s="281"/>
      <c r="BD14" s="282"/>
    </row>
    <row r="15" spans="1:57" ht="39.950000000000003" customHeight="1">
      <c r="A15" s="1"/>
      <c r="B15" s="66">
        <f t="shared" si="2"/>
        <v>3</v>
      </c>
      <c r="C15" s="257" t="s">
        <v>42</v>
      </c>
      <c r="D15" s="258"/>
      <c r="E15" s="265" t="s">
        <v>97</v>
      </c>
      <c r="F15" s="266"/>
      <c r="G15" s="267" t="s">
        <v>114</v>
      </c>
      <c r="H15" s="268"/>
      <c r="I15" s="268"/>
      <c r="J15" s="268"/>
      <c r="K15" s="269"/>
      <c r="L15" s="262" t="s">
        <v>167</v>
      </c>
      <c r="M15" s="263"/>
      <c r="N15" s="263"/>
      <c r="O15" s="264"/>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221">
        <f>IF($AZ$3="４週",SUM(P15:AQ15),IF($AZ$3="暦月",SUM(P15:AT15),""))</f>
        <v>160</v>
      </c>
      <c r="AV15" s="222"/>
      <c r="AW15" s="225">
        <f t="shared" si="1"/>
        <v>40</v>
      </c>
      <c r="AX15" s="226"/>
      <c r="AY15" s="280"/>
      <c r="AZ15" s="281"/>
      <c r="BA15" s="281"/>
      <c r="BB15" s="281"/>
      <c r="BC15" s="281"/>
      <c r="BD15" s="282"/>
    </row>
    <row r="16" spans="1:57" ht="39.950000000000003" customHeight="1">
      <c r="A16" s="1"/>
      <c r="B16" s="66">
        <f t="shared" si="2"/>
        <v>4</v>
      </c>
      <c r="C16" s="257" t="s">
        <v>41</v>
      </c>
      <c r="D16" s="258"/>
      <c r="E16" s="265" t="s">
        <v>99</v>
      </c>
      <c r="F16" s="266"/>
      <c r="G16" s="267" t="s">
        <v>110</v>
      </c>
      <c r="H16" s="268"/>
      <c r="I16" s="268"/>
      <c r="J16" s="268"/>
      <c r="K16" s="269"/>
      <c r="L16" s="262" t="s">
        <v>167</v>
      </c>
      <c r="M16" s="263"/>
      <c r="N16" s="263"/>
      <c r="O16" s="264"/>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221">
        <f>IF($AZ$3="４週",SUM(P16:AQ16),IF($AZ$3="暦月",SUM(P16:AT16),""))</f>
        <v>80</v>
      </c>
      <c r="AV16" s="222"/>
      <c r="AW16" s="225">
        <f t="shared" si="1"/>
        <v>20</v>
      </c>
      <c r="AX16" s="226"/>
      <c r="AY16" s="280"/>
      <c r="AZ16" s="281"/>
      <c r="BA16" s="281"/>
      <c r="BB16" s="281"/>
      <c r="BC16" s="281"/>
      <c r="BD16" s="282"/>
    </row>
    <row r="17" spans="1:56" ht="39.950000000000003" customHeight="1">
      <c r="A17" s="1"/>
      <c r="B17" s="66">
        <f t="shared" si="2"/>
        <v>5</v>
      </c>
      <c r="C17" s="257" t="s">
        <v>41</v>
      </c>
      <c r="D17" s="258"/>
      <c r="E17" s="265" t="s">
        <v>99</v>
      </c>
      <c r="F17" s="266"/>
      <c r="G17" s="267" t="s">
        <v>110</v>
      </c>
      <c r="H17" s="268"/>
      <c r="I17" s="268"/>
      <c r="J17" s="268"/>
      <c r="K17" s="269"/>
      <c r="L17" s="262" t="s">
        <v>167</v>
      </c>
      <c r="M17" s="263"/>
      <c r="N17" s="263"/>
      <c r="O17" s="264"/>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221">
        <f t="shared" ref="AU17:AU30" si="3">IF($AZ$3="４週",SUM(P17:AQ17),IF($AZ$3="暦月",SUM(P17:AT17),""))</f>
        <v>80</v>
      </c>
      <c r="AV17" s="222"/>
      <c r="AW17" s="225">
        <f t="shared" si="1"/>
        <v>20</v>
      </c>
      <c r="AX17" s="226"/>
      <c r="AY17" s="280"/>
      <c r="AZ17" s="281"/>
      <c r="BA17" s="281"/>
      <c r="BB17" s="281"/>
      <c r="BC17" s="281"/>
      <c r="BD17" s="282"/>
    </row>
    <row r="18" spans="1:56" ht="39.950000000000003" customHeight="1">
      <c r="A18" s="1"/>
      <c r="B18" s="66">
        <f t="shared" si="2"/>
        <v>6</v>
      </c>
      <c r="C18" s="257" t="s">
        <v>41</v>
      </c>
      <c r="D18" s="258"/>
      <c r="E18" s="265" t="s">
        <v>99</v>
      </c>
      <c r="F18" s="266"/>
      <c r="G18" s="267" t="s">
        <v>110</v>
      </c>
      <c r="H18" s="268"/>
      <c r="I18" s="268"/>
      <c r="J18" s="268"/>
      <c r="K18" s="269"/>
      <c r="L18" s="262" t="s">
        <v>167</v>
      </c>
      <c r="M18" s="263"/>
      <c r="N18" s="263"/>
      <c r="O18" s="264"/>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221">
        <f t="shared" si="3"/>
        <v>80</v>
      </c>
      <c r="AV18" s="222"/>
      <c r="AW18" s="225">
        <f t="shared" si="1"/>
        <v>20</v>
      </c>
      <c r="AX18" s="226"/>
      <c r="AY18" s="280"/>
      <c r="AZ18" s="281"/>
      <c r="BA18" s="281"/>
      <c r="BB18" s="281"/>
      <c r="BC18" s="281"/>
      <c r="BD18" s="282"/>
    </row>
    <row r="19" spans="1:56" ht="39.950000000000003" customHeight="1">
      <c r="A19" s="1"/>
      <c r="B19" s="66">
        <f t="shared" si="2"/>
        <v>7</v>
      </c>
      <c r="C19" s="257" t="s">
        <v>41</v>
      </c>
      <c r="D19" s="258"/>
      <c r="E19" s="265" t="s">
        <v>99</v>
      </c>
      <c r="F19" s="266"/>
      <c r="G19" s="267" t="s">
        <v>110</v>
      </c>
      <c r="H19" s="268"/>
      <c r="I19" s="268"/>
      <c r="J19" s="268"/>
      <c r="K19" s="269"/>
      <c r="L19" s="262" t="s">
        <v>167</v>
      </c>
      <c r="M19" s="263"/>
      <c r="N19" s="263"/>
      <c r="O19" s="264"/>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221">
        <f>IF($AZ$3="４週",SUM(P19:AQ19),IF($AZ$3="暦月",SUM(P19:AT19),""))</f>
        <v>68</v>
      </c>
      <c r="AV19" s="222"/>
      <c r="AW19" s="225">
        <f t="shared" si="1"/>
        <v>17</v>
      </c>
      <c r="AX19" s="226"/>
      <c r="AY19" s="280"/>
      <c r="AZ19" s="281"/>
      <c r="BA19" s="281"/>
      <c r="BB19" s="281"/>
      <c r="BC19" s="281"/>
      <c r="BD19" s="282"/>
    </row>
    <row r="20" spans="1:56" ht="39.950000000000003" customHeight="1">
      <c r="A20" s="1"/>
      <c r="B20" s="66">
        <f t="shared" si="2"/>
        <v>8</v>
      </c>
      <c r="C20" s="257" t="s">
        <v>41</v>
      </c>
      <c r="D20" s="258"/>
      <c r="E20" s="265" t="s">
        <v>99</v>
      </c>
      <c r="F20" s="266"/>
      <c r="G20" s="267" t="s">
        <v>110</v>
      </c>
      <c r="H20" s="268"/>
      <c r="I20" s="268"/>
      <c r="J20" s="268"/>
      <c r="K20" s="269"/>
      <c r="L20" s="262" t="s">
        <v>167</v>
      </c>
      <c r="M20" s="263"/>
      <c r="N20" s="263"/>
      <c r="O20" s="264"/>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221">
        <f t="shared" si="3"/>
        <v>64</v>
      </c>
      <c r="AV20" s="222"/>
      <c r="AW20" s="225">
        <f t="shared" si="1"/>
        <v>16</v>
      </c>
      <c r="AX20" s="226"/>
      <c r="AY20" s="280"/>
      <c r="AZ20" s="281"/>
      <c r="BA20" s="281"/>
      <c r="BB20" s="281"/>
      <c r="BC20" s="281"/>
      <c r="BD20" s="282"/>
    </row>
    <row r="21" spans="1:56" ht="39.950000000000003" customHeight="1">
      <c r="A21" s="1"/>
      <c r="B21" s="66">
        <f t="shared" si="2"/>
        <v>9</v>
      </c>
      <c r="C21" s="257" t="s">
        <v>41</v>
      </c>
      <c r="D21" s="258"/>
      <c r="E21" s="265" t="s">
        <v>99</v>
      </c>
      <c r="F21" s="266"/>
      <c r="G21" s="267" t="s">
        <v>110</v>
      </c>
      <c r="H21" s="268"/>
      <c r="I21" s="268"/>
      <c r="J21" s="268"/>
      <c r="K21" s="269"/>
      <c r="L21" s="262" t="s">
        <v>167</v>
      </c>
      <c r="M21" s="263"/>
      <c r="N21" s="263"/>
      <c r="O21" s="264"/>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221">
        <f t="shared" si="3"/>
        <v>60</v>
      </c>
      <c r="AV21" s="222"/>
      <c r="AW21" s="225">
        <f t="shared" si="1"/>
        <v>15</v>
      </c>
      <c r="AX21" s="226"/>
      <c r="AY21" s="280"/>
      <c r="AZ21" s="281"/>
      <c r="BA21" s="281"/>
      <c r="BB21" s="281"/>
      <c r="BC21" s="281"/>
      <c r="BD21" s="282"/>
    </row>
    <row r="22" spans="1:56" ht="39.950000000000003" customHeight="1">
      <c r="A22" s="1"/>
      <c r="B22" s="66">
        <f t="shared" si="2"/>
        <v>10</v>
      </c>
      <c r="C22" s="257"/>
      <c r="D22" s="258"/>
      <c r="E22" s="265"/>
      <c r="F22" s="266"/>
      <c r="G22" s="267"/>
      <c r="H22" s="268"/>
      <c r="I22" s="268"/>
      <c r="J22" s="268"/>
      <c r="K22" s="269"/>
      <c r="L22" s="262"/>
      <c r="M22" s="263"/>
      <c r="N22" s="263"/>
      <c r="O22" s="264"/>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1">
        <f t="shared" si="3"/>
        <v>0</v>
      </c>
      <c r="AV22" s="222"/>
      <c r="AW22" s="225">
        <f t="shared" si="1"/>
        <v>0</v>
      </c>
      <c r="AX22" s="226"/>
      <c r="AY22" s="280"/>
      <c r="AZ22" s="281"/>
      <c r="BA22" s="281"/>
      <c r="BB22" s="281"/>
      <c r="BC22" s="281"/>
      <c r="BD22" s="282"/>
    </row>
    <row r="23" spans="1:56" ht="39.950000000000003" customHeight="1">
      <c r="A23" s="1"/>
      <c r="B23" s="66">
        <f t="shared" si="2"/>
        <v>11</v>
      </c>
      <c r="C23" s="257"/>
      <c r="D23" s="258"/>
      <c r="E23" s="265"/>
      <c r="F23" s="266"/>
      <c r="G23" s="267"/>
      <c r="H23" s="268"/>
      <c r="I23" s="268"/>
      <c r="J23" s="268"/>
      <c r="K23" s="269"/>
      <c r="L23" s="262"/>
      <c r="M23" s="263"/>
      <c r="N23" s="263"/>
      <c r="O23" s="264"/>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1">
        <f t="shared" si="3"/>
        <v>0</v>
      </c>
      <c r="AV23" s="222"/>
      <c r="AW23" s="225">
        <f t="shared" si="1"/>
        <v>0</v>
      </c>
      <c r="AX23" s="226"/>
      <c r="AY23" s="280"/>
      <c r="AZ23" s="281"/>
      <c r="BA23" s="281"/>
      <c r="BB23" s="281"/>
      <c r="BC23" s="281"/>
      <c r="BD23" s="282"/>
    </row>
    <row r="24" spans="1:56" ht="39.950000000000003" customHeight="1">
      <c r="A24" s="1"/>
      <c r="B24" s="66">
        <f t="shared" si="2"/>
        <v>12</v>
      </c>
      <c r="C24" s="257"/>
      <c r="D24" s="258"/>
      <c r="E24" s="265"/>
      <c r="F24" s="266"/>
      <c r="G24" s="267"/>
      <c r="H24" s="268"/>
      <c r="I24" s="268"/>
      <c r="J24" s="268"/>
      <c r="K24" s="269"/>
      <c r="L24" s="262"/>
      <c r="M24" s="263"/>
      <c r="N24" s="263"/>
      <c r="O24" s="264"/>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1">
        <f t="shared" si="3"/>
        <v>0</v>
      </c>
      <c r="AV24" s="222"/>
      <c r="AW24" s="225">
        <f t="shared" si="1"/>
        <v>0</v>
      </c>
      <c r="AX24" s="226"/>
      <c r="AY24" s="280"/>
      <c r="AZ24" s="281"/>
      <c r="BA24" s="281"/>
      <c r="BB24" s="281"/>
      <c r="BC24" s="281"/>
      <c r="BD24" s="282"/>
    </row>
    <row r="25" spans="1:56" ht="39.950000000000003" customHeight="1">
      <c r="A25" s="1"/>
      <c r="B25" s="66">
        <f t="shared" si="2"/>
        <v>13</v>
      </c>
      <c r="C25" s="257"/>
      <c r="D25" s="258"/>
      <c r="E25" s="265"/>
      <c r="F25" s="266"/>
      <c r="G25" s="267"/>
      <c r="H25" s="268"/>
      <c r="I25" s="268"/>
      <c r="J25" s="268"/>
      <c r="K25" s="269"/>
      <c r="L25" s="262"/>
      <c r="M25" s="263"/>
      <c r="N25" s="263"/>
      <c r="O25" s="264"/>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1">
        <f t="shared" si="3"/>
        <v>0</v>
      </c>
      <c r="AV25" s="222"/>
      <c r="AW25" s="225">
        <f t="shared" si="1"/>
        <v>0</v>
      </c>
      <c r="AX25" s="226"/>
      <c r="AY25" s="280"/>
      <c r="AZ25" s="281"/>
      <c r="BA25" s="281"/>
      <c r="BB25" s="281"/>
      <c r="BC25" s="281"/>
      <c r="BD25" s="282"/>
    </row>
    <row r="26" spans="1:56" ht="39.950000000000003" customHeight="1">
      <c r="A26" s="1"/>
      <c r="B26" s="66">
        <f t="shared" si="2"/>
        <v>14</v>
      </c>
      <c r="C26" s="257"/>
      <c r="D26" s="258"/>
      <c r="E26" s="265"/>
      <c r="F26" s="266"/>
      <c r="G26" s="267"/>
      <c r="H26" s="268"/>
      <c r="I26" s="268"/>
      <c r="J26" s="268"/>
      <c r="K26" s="269"/>
      <c r="L26" s="262"/>
      <c r="M26" s="263"/>
      <c r="N26" s="263"/>
      <c r="O26" s="26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1">
        <f t="shared" si="3"/>
        <v>0</v>
      </c>
      <c r="AV26" s="222"/>
      <c r="AW26" s="225">
        <f t="shared" si="1"/>
        <v>0</v>
      </c>
      <c r="AX26" s="226"/>
      <c r="AY26" s="280"/>
      <c r="AZ26" s="281"/>
      <c r="BA26" s="281"/>
      <c r="BB26" s="281"/>
      <c r="BC26" s="281"/>
      <c r="BD26" s="282"/>
    </row>
    <row r="27" spans="1:56" ht="39.950000000000003" customHeight="1">
      <c r="A27" s="1"/>
      <c r="B27" s="66">
        <f t="shared" si="2"/>
        <v>15</v>
      </c>
      <c r="C27" s="257"/>
      <c r="D27" s="258"/>
      <c r="E27" s="265"/>
      <c r="F27" s="266"/>
      <c r="G27" s="267"/>
      <c r="H27" s="268"/>
      <c r="I27" s="268"/>
      <c r="J27" s="268"/>
      <c r="K27" s="269"/>
      <c r="L27" s="262"/>
      <c r="M27" s="263"/>
      <c r="N27" s="263"/>
      <c r="O27" s="264"/>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1">
        <f t="shared" si="3"/>
        <v>0</v>
      </c>
      <c r="AV27" s="222"/>
      <c r="AW27" s="225">
        <f t="shared" si="1"/>
        <v>0</v>
      </c>
      <c r="AX27" s="226"/>
      <c r="AY27" s="280"/>
      <c r="AZ27" s="281"/>
      <c r="BA27" s="281"/>
      <c r="BB27" s="281"/>
      <c r="BC27" s="281"/>
      <c r="BD27" s="282"/>
    </row>
    <row r="28" spans="1:56" ht="39.950000000000003" customHeight="1">
      <c r="A28" s="1"/>
      <c r="B28" s="66">
        <f t="shared" si="2"/>
        <v>16</v>
      </c>
      <c r="C28" s="257"/>
      <c r="D28" s="258"/>
      <c r="E28" s="265"/>
      <c r="F28" s="266"/>
      <c r="G28" s="267"/>
      <c r="H28" s="268"/>
      <c r="I28" s="268"/>
      <c r="J28" s="268"/>
      <c r="K28" s="269"/>
      <c r="L28" s="262"/>
      <c r="M28" s="263"/>
      <c r="N28" s="263"/>
      <c r="O28" s="264"/>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1">
        <f t="shared" si="3"/>
        <v>0</v>
      </c>
      <c r="AV28" s="222"/>
      <c r="AW28" s="225">
        <f t="shared" si="1"/>
        <v>0</v>
      </c>
      <c r="AX28" s="226"/>
      <c r="AY28" s="280"/>
      <c r="AZ28" s="281"/>
      <c r="BA28" s="281"/>
      <c r="BB28" s="281"/>
      <c r="BC28" s="281"/>
      <c r="BD28" s="282"/>
    </row>
    <row r="29" spans="1:56" ht="39.950000000000003" customHeight="1">
      <c r="A29" s="1"/>
      <c r="B29" s="66">
        <f t="shared" si="2"/>
        <v>17</v>
      </c>
      <c r="C29" s="257"/>
      <c r="D29" s="258"/>
      <c r="E29" s="265"/>
      <c r="F29" s="266"/>
      <c r="G29" s="267"/>
      <c r="H29" s="268"/>
      <c r="I29" s="268"/>
      <c r="J29" s="268"/>
      <c r="K29" s="269"/>
      <c r="L29" s="262"/>
      <c r="M29" s="263"/>
      <c r="N29" s="263"/>
      <c r="O29" s="264"/>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1">
        <f t="shared" si="3"/>
        <v>0</v>
      </c>
      <c r="AV29" s="222"/>
      <c r="AW29" s="225">
        <f t="shared" si="1"/>
        <v>0</v>
      </c>
      <c r="AX29" s="226"/>
      <c r="AY29" s="280"/>
      <c r="AZ29" s="281"/>
      <c r="BA29" s="281"/>
      <c r="BB29" s="281"/>
      <c r="BC29" s="281"/>
      <c r="BD29" s="282"/>
    </row>
    <row r="30" spans="1:56" ht="39.950000000000003" customHeight="1" thickBot="1">
      <c r="A30" s="1"/>
      <c r="B30" s="67">
        <f t="shared" si="2"/>
        <v>18</v>
      </c>
      <c r="C30" s="270"/>
      <c r="D30" s="271"/>
      <c r="E30" s="272"/>
      <c r="F30" s="273"/>
      <c r="G30" s="274"/>
      <c r="H30" s="275"/>
      <c r="I30" s="275"/>
      <c r="J30" s="275"/>
      <c r="K30" s="276"/>
      <c r="L30" s="277"/>
      <c r="M30" s="278"/>
      <c r="N30" s="278"/>
      <c r="O30" s="279"/>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46">
        <f t="shared" si="3"/>
        <v>0</v>
      </c>
      <c r="AV30" s="247"/>
      <c r="AW30" s="248">
        <f t="shared" si="1"/>
        <v>0</v>
      </c>
      <c r="AX30" s="249"/>
      <c r="AY30" s="283"/>
      <c r="AZ30" s="284"/>
      <c r="BA30" s="284"/>
      <c r="BB30" s="284"/>
      <c r="BC30" s="284"/>
      <c r="BD30" s="285"/>
    </row>
    <row r="31" spans="1:56"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c r="A32" s="1"/>
      <c r="B32" s="1"/>
      <c r="C32" s="47" t="s">
        <v>164</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c r="A34" s="1"/>
      <c r="B34" s="1"/>
      <c r="C34" s="47" t="s">
        <v>35</v>
      </c>
      <c r="D34" s="56"/>
      <c r="E34" s="57"/>
      <c r="F34" s="1"/>
      <c r="G34" s="1"/>
      <c r="H34" s="1"/>
      <c r="I34" s="1"/>
      <c r="J34" s="1"/>
      <c r="K34" s="1"/>
      <c r="L34" s="303" t="s">
        <v>29</v>
      </c>
      <c r="M34" s="303"/>
      <c r="N34" s="1"/>
      <c r="O34" s="1"/>
      <c r="P34" s="1"/>
      <c r="Q34" s="47"/>
      <c r="R34" s="199" t="s">
        <v>55</v>
      </c>
      <c r="S34" s="199"/>
      <c r="T34" s="199" t="s">
        <v>56</v>
      </c>
      <c r="U34" s="199"/>
      <c r="V34" s="199"/>
      <c r="W34" s="199"/>
      <c r="X34" s="47"/>
      <c r="Y34" s="205" t="s">
        <v>59</v>
      </c>
      <c r="Z34" s="205"/>
      <c r="AA34" s="205"/>
      <c r="AB34" s="205"/>
      <c r="AC34" s="47"/>
      <c r="AD34" s="47"/>
      <c r="AE34" s="76" t="s">
        <v>68</v>
      </c>
      <c r="AF34" s="76"/>
      <c r="AG34" s="47"/>
      <c r="AH34" s="47"/>
      <c r="AI34" s="152" t="s">
        <v>8</v>
      </c>
      <c r="AJ34" s="154"/>
      <c r="AK34" s="152" t="s">
        <v>9</v>
      </c>
      <c r="AL34" s="153"/>
      <c r="AM34" s="153"/>
      <c r="AN34" s="154"/>
      <c r="AO34" s="83"/>
      <c r="AP34" s="83"/>
      <c r="AQ34" s="83"/>
      <c r="AR34" s="83"/>
      <c r="AS34" s="186"/>
      <c r="AT34" s="186"/>
      <c r="AU34" s="83"/>
      <c r="AV34" s="83"/>
      <c r="AW34" s="83"/>
      <c r="AX34" s="1"/>
      <c r="AY34" s="1"/>
      <c r="AZ34" s="1"/>
      <c r="BA34" s="1"/>
      <c r="BB34" s="1"/>
      <c r="BC34" s="1"/>
      <c r="BD34" s="1"/>
    </row>
    <row r="35" spans="1:56" ht="20.25" customHeight="1">
      <c r="A35" s="1"/>
      <c r="B35" s="1"/>
      <c r="C35" s="293"/>
      <c r="D35" s="293"/>
      <c r="E35" s="293"/>
      <c r="F35" s="294">
        <f>IF(AB2=1,10,IF(AB2=2,11,IF(AB2=3,12,AB2-3)))</f>
        <v>1</v>
      </c>
      <c r="G35" s="294"/>
      <c r="H35" s="294">
        <f>IF(AB2=1,11,IF(AB2=2,12,AB2-2))</f>
        <v>2</v>
      </c>
      <c r="I35" s="294"/>
      <c r="J35" s="294">
        <f>IF(AB2=1,12,AB2-1)</f>
        <v>3</v>
      </c>
      <c r="K35" s="294"/>
      <c r="L35" s="295" t="s">
        <v>28</v>
      </c>
      <c r="M35" s="295"/>
      <c r="N35" s="1"/>
      <c r="O35" s="1"/>
      <c r="P35" s="1"/>
      <c r="Q35" s="47"/>
      <c r="R35" s="151"/>
      <c r="S35" s="151"/>
      <c r="T35" s="151" t="s">
        <v>57</v>
      </c>
      <c r="U35" s="151"/>
      <c r="V35" s="151" t="s">
        <v>58</v>
      </c>
      <c r="W35" s="151"/>
      <c r="X35" s="47"/>
      <c r="Y35" s="151" t="s">
        <v>57</v>
      </c>
      <c r="Z35" s="151"/>
      <c r="AA35" s="151" t="s">
        <v>58</v>
      </c>
      <c r="AB35" s="151"/>
      <c r="AC35" s="47"/>
      <c r="AD35" s="47"/>
      <c r="AE35" s="76" t="s">
        <v>64</v>
      </c>
      <c r="AF35" s="76"/>
      <c r="AG35" s="47"/>
      <c r="AH35" s="47"/>
      <c r="AI35" s="152" t="s">
        <v>4</v>
      </c>
      <c r="AJ35" s="154"/>
      <c r="AK35" s="152" t="s">
        <v>72</v>
      </c>
      <c r="AL35" s="153"/>
      <c r="AM35" s="153"/>
      <c r="AN35" s="154"/>
      <c r="AO35" s="85"/>
      <c r="AP35" s="85"/>
      <c r="AQ35" s="83"/>
      <c r="AR35" s="86"/>
      <c r="AS35" s="206"/>
      <c r="AT35" s="206"/>
      <c r="AU35" s="83"/>
      <c r="AV35" s="83"/>
      <c r="AW35" s="83"/>
      <c r="AX35" s="1"/>
      <c r="AY35" s="1"/>
      <c r="AZ35" s="1"/>
      <c r="BA35" s="1"/>
      <c r="BB35" s="1"/>
      <c r="BC35" s="1"/>
      <c r="BD35" s="1"/>
    </row>
    <row r="36" spans="1:56" ht="20.25" customHeight="1">
      <c r="A36" s="1"/>
      <c r="B36" s="1"/>
      <c r="C36" s="293" t="s">
        <v>116</v>
      </c>
      <c r="D36" s="293"/>
      <c r="E36" s="293"/>
      <c r="F36" s="196">
        <v>30</v>
      </c>
      <c r="G36" s="196"/>
      <c r="H36" s="196">
        <v>31</v>
      </c>
      <c r="I36" s="196"/>
      <c r="J36" s="196">
        <v>31</v>
      </c>
      <c r="K36" s="196"/>
      <c r="L36" s="188">
        <f>SUM(F36:K36)</f>
        <v>92</v>
      </c>
      <c r="M36" s="188"/>
      <c r="N36" s="1"/>
      <c r="O36" s="1"/>
      <c r="P36" s="1"/>
      <c r="Q36" s="47"/>
      <c r="R36" s="152" t="s">
        <v>4</v>
      </c>
      <c r="S36" s="154"/>
      <c r="T36" s="289">
        <f>SUMIFS($AU$13:$AV$30,$C$13:$D$30,"訪問介護員",$E$13:$F$30,"A")+SUMIFS($AU$13:$AV$30,$C$13:$D$30,"サービス提供責任者",$E$13:$F$30,"A")</f>
        <v>320</v>
      </c>
      <c r="U36" s="290"/>
      <c r="V36" s="189">
        <f>SUMIFS($AW$13:$AX$30,$C$13:$D$30,"訪問介護員",$E$13:$F$30,"A")+SUMIFS($AW$13:$AX$30,$C$13:$D$30,"サービス提供責任者",$E$13:$F$30,"A")</f>
        <v>80</v>
      </c>
      <c r="W36" s="190"/>
      <c r="X36" s="94"/>
      <c r="Y36" s="291">
        <v>0</v>
      </c>
      <c r="Z36" s="292"/>
      <c r="AA36" s="291">
        <v>0</v>
      </c>
      <c r="AB36" s="292"/>
      <c r="AC36" s="94"/>
      <c r="AD36" s="94"/>
      <c r="AE36" s="291">
        <v>2</v>
      </c>
      <c r="AF36" s="292"/>
      <c r="AG36" s="47"/>
      <c r="AH36" s="47"/>
      <c r="AI36" s="152" t="s">
        <v>5</v>
      </c>
      <c r="AJ36" s="154"/>
      <c r="AK36" s="152" t="s">
        <v>73</v>
      </c>
      <c r="AL36" s="153"/>
      <c r="AM36" s="153"/>
      <c r="AN36" s="154"/>
      <c r="AO36" s="86"/>
      <c r="AP36" s="83"/>
      <c r="AQ36" s="223"/>
      <c r="AR36" s="223"/>
      <c r="AS36" s="223"/>
      <c r="AT36" s="223"/>
      <c r="AU36" s="83"/>
      <c r="AV36" s="83"/>
      <c r="AW36" s="83"/>
      <c r="AX36" s="1"/>
      <c r="AY36" s="1"/>
      <c r="AZ36" s="1"/>
      <c r="BA36" s="1"/>
      <c r="BB36" s="1"/>
      <c r="BC36" s="1"/>
      <c r="BD36" s="1"/>
    </row>
    <row r="37" spans="1:56" ht="20.25" customHeight="1">
      <c r="A37" s="1"/>
      <c r="B37" s="1"/>
      <c r="C37" s="293" t="s">
        <v>117</v>
      </c>
      <c r="D37" s="293"/>
      <c r="E37" s="293"/>
      <c r="F37" s="196">
        <v>15</v>
      </c>
      <c r="G37" s="196"/>
      <c r="H37" s="196">
        <v>16</v>
      </c>
      <c r="I37" s="196"/>
      <c r="J37" s="196">
        <v>15</v>
      </c>
      <c r="K37" s="196"/>
      <c r="L37" s="188">
        <f>SUM(F37:K37)</f>
        <v>46</v>
      </c>
      <c r="M37" s="188"/>
      <c r="N37" s="1"/>
      <c r="O37" s="1"/>
      <c r="P37" s="1"/>
      <c r="Q37" s="47"/>
      <c r="R37" s="152" t="s">
        <v>5</v>
      </c>
      <c r="S37" s="154"/>
      <c r="T37" s="289">
        <f>SUMIFS($AU$13:$AV$30,$C$13:$D$30,"訪問介護員",$E$13:$F$30,"B")+SUMIFS($AU$13:$AV$30,$C$13:$D$30,"サービス提供責任者",$E$13:$F$30,"B")</f>
        <v>0</v>
      </c>
      <c r="U37" s="290"/>
      <c r="V37" s="189">
        <f>SUMIFS($AW$13:$AX$30,$C$13:$D$30,"訪問介護員",$E$13:$F$30,"B")+SUMIFS($AW$13:$AX$30,$C$13:$D$30,"サービス提供責任者",$E$13:$F$30,"B")</f>
        <v>0</v>
      </c>
      <c r="W37" s="190"/>
      <c r="X37" s="94"/>
      <c r="Y37" s="291">
        <v>0</v>
      </c>
      <c r="Z37" s="292"/>
      <c r="AA37" s="291">
        <v>0</v>
      </c>
      <c r="AB37" s="292"/>
      <c r="AC37" s="94"/>
      <c r="AD37" s="94"/>
      <c r="AE37" s="291">
        <v>0</v>
      </c>
      <c r="AF37" s="292"/>
      <c r="AG37" s="47"/>
      <c r="AH37" s="47"/>
      <c r="AI37" s="152" t="s">
        <v>6</v>
      </c>
      <c r="AJ37" s="154"/>
      <c r="AK37" s="152" t="s">
        <v>74</v>
      </c>
      <c r="AL37" s="153"/>
      <c r="AM37" s="153"/>
      <c r="AN37" s="154"/>
      <c r="AO37" s="86"/>
      <c r="AP37" s="83"/>
      <c r="AQ37" s="156"/>
      <c r="AR37" s="156"/>
      <c r="AS37" s="156"/>
      <c r="AT37" s="156"/>
      <c r="AU37" s="83"/>
      <c r="AV37" s="83"/>
      <c r="AW37" s="83"/>
      <c r="AX37" s="1"/>
      <c r="AY37" s="1"/>
      <c r="AZ37" s="1"/>
      <c r="BA37" s="1"/>
      <c r="BB37" s="1"/>
      <c r="BC37" s="1"/>
      <c r="BD37" s="1"/>
    </row>
    <row r="38" spans="1:56" ht="20.25" customHeight="1">
      <c r="A38" s="1"/>
      <c r="B38" s="1"/>
      <c r="C38" s="300" t="s">
        <v>28</v>
      </c>
      <c r="D38" s="300"/>
      <c r="E38" s="300"/>
      <c r="F38" s="301">
        <f>SUM(F36:G37)</f>
        <v>45</v>
      </c>
      <c r="G38" s="301"/>
      <c r="H38" s="301">
        <f>SUM(H36:I37)</f>
        <v>47</v>
      </c>
      <c r="I38" s="301"/>
      <c r="J38" s="301">
        <f>SUM(J36:K37)</f>
        <v>46</v>
      </c>
      <c r="K38" s="301"/>
      <c r="L38" s="301">
        <f>SUM(L36:M37)</f>
        <v>138</v>
      </c>
      <c r="M38" s="301"/>
      <c r="N38" s="1"/>
      <c r="O38" s="58"/>
      <c r="P38" s="1"/>
      <c r="Q38" s="47"/>
      <c r="R38" s="152" t="s">
        <v>6</v>
      </c>
      <c r="S38" s="154"/>
      <c r="T38" s="289">
        <f>SUMIFS($AU$13:$AV$30,$C$13:$D$30,"訪問介護員",$E$13:$F$30,"C")+SUMIFS($AU$13:$AV$30,$C$13:$D$30,"サービス提供責任者",$E$13:$F$30,"C")</f>
        <v>432</v>
      </c>
      <c r="U38" s="290"/>
      <c r="V38" s="189">
        <f>SUMIFS($AW$13:$AX$30,$C$13:$D$30,"訪問介護員",$E$13:$F$30,"C")+SUMIFS($AW$13:$AX$30,$C$13:$D$30,"サービス提供責任者",$E$13:$F$30,"C")</f>
        <v>108</v>
      </c>
      <c r="W38" s="190"/>
      <c r="X38" s="94"/>
      <c r="Y38" s="291">
        <v>432</v>
      </c>
      <c r="Z38" s="292"/>
      <c r="AA38" s="197">
        <v>108</v>
      </c>
      <c r="AB38" s="198"/>
      <c r="AC38" s="94"/>
      <c r="AD38" s="94"/>
      <c r="AE38" s="289" t="s">
        <v>37</v>
      </c>
      <c r="AF38" s="290"/>
      <c r="AG38" s="47"/>
      <c r="AH38" s="47"/>
      <c r="AI38" s="152" t="s">
        <v>7</v>
      </c>
      <c r="AJ38" s="154"/>
      <c r="AK38" s="152" t="s">
        <v>100</v>
      </c>
      <c r="AL38" s="153"/>
      <c r="AM38" s="153"/>
      <c r="AN38" s="154"/>
      <c r="AO38" s="87"/>
      <c r="AP38" s="83"/>
      <c r="AQ38" s="159"/>
      <c r="AR38" s="159"/>
      <c r="AS38" s="161"/>
      <c r="AT38" s="161"/>
      <c r="AU38" s="83"/>
      <c r="AV38" s="83"/>
      <c r="AW38" s="83"/>
      <c r="AX38" s="1"/>
      <c r="AY38" s="1"/>
      <c r="AZ38" s="1"/>
      <c r="BA38" s="1"/>
      <c r="BB38" s="1"/>
      <c r="BC38" s="1"/>
      <c r="BD38" s="1"/>
    </row>
    <row r="39" spans="1:56" ht="20.25" customHeight="1">
      <c r="A39" s="1"/>
      <c r="B39" s="1"/>
      <c r="L39" s="76" t="s">
        <v>30</v>
      </c>
      <c r="N39" s="302"/>
      <c r="O39" s="302"/>
      <c r="P39" s="1"/>
      <c r="Q39" s="47"/>
      <c r="R39" s="152" t="s">
        <v>7</v>
      </c>
      <c r="S39" s="154"/>
      <c r="T39" s="289">
        <f>SUMIFS($AU$13:$AV$30,$C$13:$D$30,"訪問介護員",$E$13:$F$30,"D")+SUMIFS($AU$13:$AV$30,$C$13:$D$30,"サービス提供責任者",$E$13:$F$30,"D")</f>
        <v>0</v>
      </c>
      <c r="U39" s="290"/>
      <c r="V39" s="189">
        <f>SUMIFS($AW$13:$AX$30,$C$13:$D$30,"訪問介護員",$E$13:$F$30,"D")+SUMIFS($AW$13:$AX$30,$C$13:$D$30,"サービス提供責任者",$E$13:$F$30,"D")</f>
        <v>0</v>
      </c>
      <c r="W39" s="190"/>
      <c r="X39" s="94"/>
      <c r="Y39" s="291">
        <v>0</v>
      </c>
      <c r="Z39" s="292"/>
      <c r="AA39" s="197">
        <v>0</v>
      </c>
      <c r="AB39" s="198"/>
      <c r="AC39" s="94"/>
      <c r="AD39" s="94"/>
      <c r="AE39" s="289" t="s">
        <v>37</v>
      </c>
      <c r="AF39" s="290"/>
      <c r="AG39" s="47"/>
      <c r="AH39" s="47"/>
      <c r="AI39" s="47"/>
      <c r="AJ39" s="156"/>
      <c r="AK39" s="156"/>
      <c r="AL39" s="159"/>
      <c r="AM39" s="159"/>
      <c r="AN39" s="161"/>
      <c r="AO39" s="161"/>
      <c r="AP39" s="83"/>
      <c r="AQ39" s="159"/>
      <c r="AR39" s="159"/>
      <c r="AS39" s="161"/>
      <c r="AT39" s="161"/>
      <c r="AU39" s="83"/>
      <c r="AV39" s="83"/>
      <c r="AW39" s="83"/>
      <c r="AX39" s="1"/>
      <c r="AY39" s="1"/>
      <c r="AZ39" s="1"/>
      <c r="BA39" s="1"/>
      <c r="BB39" s="1"/>
      <c r="BC39" s="1"/>
      <c r="BD39" s="1"/>
    </row>
    <row r="40" spans="1:56" ht="20.25" customHeight="1">
      <c r="A40" s="1"/>
      <c r="B40" s="1"/>
      <c r="C40" s="47"/>
      <c r="D40" s="47"/>
      <c r="E40" s="47"/>
      <c r="F40" s="47"/>
      <c r="G40" s="47"/>
      <c r="H40" s="47"/>
      <c r="I40" s="47"/>
      <c r="J40" s="47"/>
      <c r="K40" s="47"/>
      <c r="L40" s="299">
        <f>L38/3</f>
        <v>46</v>
      </c>
      <c r="M40" s="299"/>
      <c r="N40" s="1"/>
      <c r="O40" s="1"/>
      <c r="P40" s="1"/>
      <c r="Q40" s="47"/>
      <c r="R40" s="152" t="s">
        <v>28</v>
      </c>
      <c r="S40" s="154"/>
      <c r="T40" s="289">
        <f>SUM(T36:U39)</f>
        <v>752</v>
      </c>
      <c r="U40" s="290"/>
      <c r="V40" s="189">
        <f>SUM(V36:W39)</f>
        <v>188</v>
      </c>
      <c r="W40" s="190"/>
      <c r="X40" s="94"/>
      <c r="Y40" s="289">
        <f>SUM(Y36:Z39)</f>
        <v>432</v>
      </c>
      <c r="Z40" s="290"/>
      <c r="AA40" s="289">
        <f>SUM(AA36:AB39)</f>
        <v>108</v>
      </c>
      <c r="AB40" s="290"/>
      <c r="AC40" s="94"/>
      <c r="AD40" s="94"/>
      <c r="AE40" s="289">
        <f>SUM(AE36:AF37)</f>
        <v>2</v>
      </c>
      <c r="AF40" s="290"/>
      <c r="AG40" s="47"/>
      <c r="AH40" s="47"/>
      <c r="AI40" s="47"/>
      <c r="AJ40" s="156"/>
      <c r="AK40" s="156"/>
      <c r="AL40" s="159"/>
      <c r="AM40" s="159"/>
      <c r="AN40" s="160"/>
      <c r="AO40" s="160"/>
      <c r="AP40" s="83"/>
      <c r="AQ40" s="159"/>
      <c r="AR40" s="159"/>
      <c r="AS40" s="161"/>
      <c r="AT40" s="161"/>
      <c r="AU40" s="83"/>
      <c r="AV40" s="83"/>
      <c r="AW40" s="83"/>
      <c r="AX40" s="1"/>
      <c r="AY40" s="1"/>
      <c r="AZ40" s="1"/>
      <c r="BA40" s="1"/>
      <c r="BB40" s="1"/>
      <c r="BC40" s="1"/>
      <c r="BD40" s="1"/>
    </row>
    <row r="41" spans="1:56" ht="20.25" customHeight="1">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c r="A42" s="1"/>
      <c r="B42" s="1"/>
      <c r="C42" s="1"/>
      <c r="D42" s="1"/>
      <c r="E42" s="1"/>
      <c r="F42" s="1"/>
      <c r="G42" s="1"/>
      <c r="H42" s="1"/>
      <c r="I42" s="1"/>
      <c r="J42" s="1"/>
      <c r="K42" s="1"/>
      <c r="L42" s="1"/>
      <c r="M42" s="1"/>
      <c r="N42" s="1"/>
      <c r="O42" s="1"/>
      <c r="P42" s="1"/>
      <c r="Q42" s="47"/>
      <c r="R42" s="53" t="s">
        <v>66</v>
      </c>
      <c r="S42" s="47"/>
      <c r="T42" s="47"/>
      <c r="U42" s="47"/>
      <c r="V42" s="47"/>
      <c r="W42" s="47"/>
      <c r="X42" s="88" t="s">
        <v>126</v>
      </c>
      <c r="Y42" s="184" t="s">
        <v>127</v>
      </c>
      <c r="Z42" s="185"/>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151" t="s">
        <v>62</v>
      </c>
      <c r="AC44" s="151"/>
      <c r="AD44" s="151"/>
      <c r="AE44" s="151"/>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c r="A45" s="1"/>
      <c r="B45" s="1"/>
      <c r="C45" s="180">
        <f>L40</f>
        <v>46</v>
      </c>
      <c r="D45" s="181"/>
      <c r="E45" s="82" t="s">
        <v>31</v>
      </c>
      <c r="F45" s="182">
        <v>40</v>
      </c>
      <c r="G45" s="183"/>
      <c r="H45" s="82" t="s">
        <v>32</v>
      </c>
      <c r="I45" s="180">
        <f>C45/F45</f>
        <v>1.1499999999999999</v>
      </c>
      <c r="J45" s="181"/>
      <c r="K45" s="82" t="s">
        <v>33</v>
      </c>
      <c r="L45" s="175">
        <f>IF(C45&lt;40,1,ROUNDUP(I45,1))</f>
        <v>1.2000000000000002</v>
      </c>
      <c r="M45" s="176"/>
      <c r="N45" s="177"/>
      <c r="O45" s="47"/>
      <c r="P45" s="1"/>
      <c r="Q45" s="47"/>
      <c r="R45" s="142">
        <f>IF($Y$42="週",AA40,Y40)</f>
        <v>108</v>
      </c>
      <c r="S45" s="143"/>
      <c r="T45" s="143"/>
      <c r="U45" s="144"/>
      <c r="V45" s="82" t="s">
        <v>31</v>
      </c>
      <c r="W45" s="152">
        <f>IF($Y$42="週",$AV$5,$AZ$5)</f>
        <v>40</v>
      </c>
      <c r="X45" s="153"/>
      <c r="Y45" s="153"/>
      <c r="Z45" s="154"/>
      <c r="AA45" s="82" t="s">
        <v>32</v>
      </c>
      <c r="AB45" s="145">
        <f>ROUNDDOWN(R45/W45,1)</f>
        <v>2.7</v>
      </c>
      <c r="AC45" s="146"/>
      <c r="AD45" s="146"/>
      <c r="AE45" s="147"/>
      <c r="AF45" s="47"/>
      <c r="AG45" s="47"/>
      <c r="AH45" s="47"/>
      <c r="AI45" s="47"/>
      <c r="AJ45" s="155"/>
      <c r="AK45" s="155"/>
      <c r="AL45" s="155"/>
      <c r="AM45" s="155"/>
      <c r="AN45" s="86"/>
      <c r="AO45" s="156"/>
      <c r="AP45" s="156"/>
      <c r="AQ45" s="156"/>
      <c r="AR45" s="156"/>
      <c r="AS45" s="86"/>
      <c r="AT45" s="186"/>
      <c r="AU45" s="186"/>
      <c r="AV45" s="186"/>
      <c r="AW45" s="186"/>
      <c r="AX45" s="1"/>
      <c r="AY45" s="1"/>
      <c r="AZ45" s="1"/>
      <c r="BA45" s="1"/>
      <c r="BB45" s="1"/>
      <c r="BC45" s="1"/>
      <c r="BD45" s="1"/>
    </row>
    <row r="46" spans="1:56" ht="20.25" customHeight="1">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151" t="s">
        <v>28</v>
      </c>
      <c r="AC49" s="151"/>
      <c r="AD49" s="151"/>
      <c r="AE49" s="151"/>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c r="A50" s="1"/>
      <c r="B50" s="1"/>
      <c r="C50" s="47" t="s">
        <v>39</v>
      </c>
      <c r="D50" s="47"/>
      <c r="E50" s="47"/>
      <c r="F50" s="47"/>
      <c r="G50" s="47"/>
      <c r="H50" s="47"/>
      <c r="I50" s="47"/>
      <c r="J50" s="47"/>
      <c r="K50" s="47"/>
      <c r="L50" s="47"/>
      <c r="M50" s="47"/>
      <c r="N50" s="47"/>
      <c r="O50" s="47"/>
      <c r="P50" s="1"/>
      <c r="Q50" s="47"/>
      <c r="R50" s="152">
        <f>AE40</f>
        <v>2</v>
      </c>
      <c r="S50" s="153"/>
      <c r="T50" s="153"/>
      <c r="U50" s="154"/>
      <c r="V50" s="82" t="s">
        <v>115</v>
      </c>
      <c r="W50" s="145">
        <f>AB45</f>
        <v>2.7</v>
      </c>
      <c r="X50" s="146"/>
      <c r="Y50" s="146"/>
      <c r="Z50" s="147"/>
      <c r="AA50" s="82" t="s">
        <v>32</v>
      </c>
      <c r="AB50" s="148">
        <f>ROUNDDOWN(R50+W50,1)</f>
        <v>4.7</v>
      </c>
      <c r="AC50" s="149"/>
      <c r="AD50" s="149"/>
      <c r="AE50" s="150"/>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c r="C52" s="60"/>
      <c r="D52" s="60"/>
      <c r="T52" s="60"/>
      <c r="AJ52" s="61"/>
      <c r="AK52" s="62"/>
      <c r="AL52" s="62"/>
      <c r="BE52" s="62"/>
    </row>
    <row r="53" spans="1:58" ht="20.25" customHeight="1">
      <c r="C53" s="60"/>
      <c r="D53" s="60"/>
      <c r="U53" s="60"/>
      <c r="AK53" s="61"/>
      <c r="AL53" s="62"/>
      <c r="AM53" s="62"/>
      <c r="BF53" s="62"/>
    </row>
    <row r="54" spans="1:58" ht="20.25" customHeight="1">
      <c r="D54" s="60"/>
      <c r="U54" s="60"/>
      <c r="AK54" s="61"/>
      <c r="AL54" s="62"/>
      <c r="AM54" s="62"/>
      <c r="BF54" s="62"/>
    </row>
    <row r="55" spans="1:58" ht="20.25" customHeight="1">
      <c r="C55" s="60"/>
      <c r="D55" s="60"/>
      <c r="U55" s="60"/>
      <c r="AK55" s="61"/>
      <c r="AL55" s="62"/>
      <c r="AM55" s="62"/>
      <c r="BF55" s="62"/>
    </row>
    <row r="56" spans="1:58" ht="20.25" customHeight="1">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2022-03-23T01:31:40Z</cp:lastPrinted>
  <dcterms:created xsi:type="dcterms:W3CDTF">2020-01-14T23:44:41Z</dcterms:created>
  <dcterms:modified xsi:type="dcterms:W3CDTF">2024-04-18T04:36:58Z</dcterms:modified>
</cp:coreProperties>
</file>